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ПТ" sheetId="1" r:id="rId1"/>
    <sheet name="Неосновная Одежда" sheetId="2" r:id="rId2"/>
    <sheet name="Плакаты" sheetId="3" r:id="rId3"/>
    <sheet name="Резцы" sheetId="4" r:id="rId4"/>
    <sheet name="Ключи" sheetId="5" r:id="rId5"/>
    <sheet name="АЛИНА" sheetId="6" r:id="rId6"/>
  </sheets>
  <definedNames>
    <definedName name="Excel_BuiltIn__FilterDatabase">#REF!</definedName>
    <definedName name="Excel_BuiltIn__FilterDatabase1">'Неосновная Одежда'!$A$7:$O$601</definedName>
    <definedName name="Z_A97825DD_0E28_425A_B6FE_19C537FFD724_.wvu.Cols" localSheetId="5" hidden="1">'АЛИНА'!$G:$H</definedName>
    <definedName name="Z_A97825DD_0E28_425A_B6FE_19C537FFD724_.wvu.Cols" localSheetId="4" hidden="1">'Ключи'!$B:$D,'Ключи'!$F:$F,'Ключи'!$I:$K,'Ключи'!$M:$M</definedName>
    <definedName name="Z_A97825DD_0E28_425A_B6FE_19C537FFD724_.wvu.Cols" localSheetId="1" hidden="1">'Неосновная Одежда'!$D:$D,'Неосновная Одежда'!$F:$F</definedName>
    <definedName name="Z_A97825DD_0E28_425A_B6FE_19C537FFD724_.wvu.Cols" localSheetId="0" hidden="1">'ОПТ'!$D:$D,'ОПТ'!$F:$F</definedName>
    <definedName name="Z_A97825DD_0E28_425A_B6FE_19C537FFD724_.wvu.Cols" localSheetId="2" hidden="1">'Плакаты'!$C:$C</definedName>
    <definedName name="Z_A97825DD_0E28_425A_B6FE_19C537FFD724_.wvu.Cols" localSheetId="3" hidden="1">'Резцы'!$C:$D,'Резцы'!$I:$J</definedName>
    <definedName name="Z_A97825DD_0E28_425A_B6FE_19C537FFD724_.wvu.FilterData" localSheetId="0" hidden="1">'ОПТ'!$A$9:$F$714</definedName>
    <definedName name="Z_A97825DD_0E28_425A_B6FE_19C537FFD724_.wvu.PrintArea" localSheetId="5" hidden="1">'АЛИНА'!$A$1:$G$37</definedName>
    <definedName name="Z_A97825DD_0E28_425A_B6FE_19C537FFD724_.wvu.PrintArea" localSheetId="4" hidden="1">'Ключи'!$A$1:$M$117</definedName>
    <definedName name="Z_A97825DD_0E28_425A_B6FE_19C537FFD724_.wvu.PrintArea" localSheetId="1" hidden="1">'Неосновная Одежда'!$A$1:$E$547</definedName>
    <definedName name="Z_A97825DD_0E28_425A_B6FE_19C537FFD724_.wvu.PrintArea" localSheetId="0" hidden="1">'ОПТ'!$A$1:$E$707</definedName>
    <definedName name="Z_A97825DD_0E28_425A_B6FE_19C537FFD724_.wvu.PrintArea" localSheetId="2" hidden="1">'Плакаты'!$A$1:$D$195</definedName>
    <definedName name="_xlnm.Print_Area" localSheetId="5">'АЛИНА'!$A$1:$G$37</definedName>
    <definedName name="_xlnm.Print_Area" localSheetId="4">'Ключи'!$A$1:$M$117</definedName>
    <definedName name="_xlnm.Print_Area" localSheetId="1">'Неосновная Одежда'!$A$1:$E$547</definedName>
    <definedName name="_xlnm.Print_Area" localSheetId="0">'ОПТ'!$A$1:$E$707</definedName>
    <definedName name="_xlnm.Print_Area" localSheetId="2">'Плакаты'!$A$1:$D$195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545" authorId="0">
      <text>
        <r>
          <rPr>
            <b/>
            <sz val="8"/>
            <rFont val="Tahoma"/>
            <family val="0"/>
          </rPr>
          <t xml:space="preserve">Lena:
</t>
        </r>
      </text>
    </comment>
  </commentList>
</comments>
</file>

<file path=xl/sharedStrings.xml><?xml version="1.0" encoding="utf-8"?>
<sst xmlns="http://schemas.openxmlformats.org/spreadsheetml/2006/main" count="4020" uniqueCount="3538">
  <si>
    <t>С19-44</t>
  </si>
  <si>
    <t>Беруши со шнурком 1110 (3М)</t>
  </si>
  <si>
    <t>Беруши без шнурка 1261 (3М)</t>
  </si>
  <si>
    <t>Полипропилен, SNR=31 дБ, инд. упаковка, многоразовые, без шнурка</t>
  </si>
  <si>
    <t>С19-47</t>
  </si>
  <si>
    <t>Беруши со шнурком 1271 (3М)</t>
  </si>
  <si>
    <t>Полипропилен, SNR=31 дБ, инд. упаковка, многоразовые, со шнурком</t>
  </si>
  <si>
    <t>С19-45</t>
  </si>
  <si>
    <t>Беруши на дужке  1310 (3М)</t>
  </si>
  <si>
    <t>Вспененный  полиуретан, SNR = 26 дБ</t>
  </si>
  <si>
    <t>С19-46</t>
  </si>
  <si>
    <t>Сменные вкладыши 1311 (3М)</t>
  </si>
  <si>
    <t>Для берушей 1310, SNR = 26 дБ</t>
  </si>
  <si>
    <t>С19-29</t>
  </si>
  <si>
    <t>Беруши "Лазер Лайт ЛЛ-1" без корда (Sperian) арт. 33 011 05</t>
  </si>
  <si>
    <t>Вспененный полиуретан, SNR=35 дБ, Т-образная форма</t>
  </si>
  <si>
    <t>С19-30</t>
  </si>
  <si>
    <t>Беруши "Лазер Лайт ЛЛ-30" с кордом(Sperian) арт. 33 011 06</t>
  </si>
  <si>
    <t>Наушники противошумные</t>
  </si>
  <si>
    <t>Наушники противошумные "Саунд" (Германия)</t>
  </si>
  <si>
    <t>SNR= 23 дБ, поглощающие вставки из вспененного полиуретана</t>
  </si>
  <si>
    <t>Наушники Orex MX 400</t>
  </si>
  <si>
    <t>Наушники Orex МX 500 (складные)</t>
  </si>
  <si>
    <t>Наушники "Клэрити" (Sperian) арт. 10 111 42</t>
  </si>
  <si>
    <t>SNR= 25 дБ, избирательное шумоподавление</t>
  </si>
  <si>
    <t>Наушники "Клэрити" на каску (Sperian) арт. 10 112 62</t>
  </si>
  <si>
    <t>SNR= 26 дБ, избирательное шумоподавление</t>
  </si>
  <si>
    <t>Адаптер для крепления наушников "Клэрити" на каску (Sperian) арт. 10 002 43</t>
  </si>
  <si>
    <t>Для защитных касок  российского и иностранного пр-ва</t>
  </si>
  <si>
    <t>H510A-401-GU</t>
  </si>
  <si>
    <t>Наушники Peltor Optime I (3М) 27дБ</t>
  </si>
  <si>
    <t>SNR=27 дБ, использовать для защиты слуха, прежде всего, от шумов высокой частоты</t>
  </si>
  <si>
    <t>H510B-403-GU</t>
  </si>
  <si>
    <t>Тк. "Оксфорд"100% ПА 110 г/м., утепл."Файберлон". 3 сл.,120 г/м.,воротн.искусств. мех,камуфл. тайга.</t>
  </si>
  <si>
    <t>Р3-103</t>
  </si>
  <si>
    <t>Куртка утепленная "Драйвер", цв. черный</t>
  </si>
  <si>
    <t>Ткань Таслан Бондинг, 100%ПЭ, утеп. "Файберлон", СВ-кант, цв. черный</t>
  </si>
  <si>
    <t>Р3-35</t>
  </si>
  <si>
    <t>Куртка зимняя "Вездеход"</t>
  </si>
  <si>
    <t>Уплотненная смесовая ткань 50Хл/50ПЭ 220 г/м, утепл. "Файберлон" 3 сл. 120 г/м  т-син., зеленый.</t>
  </si>
  <si>
    <t>Р3-54</t>
  </si>
  <si>
    <t>Куртка утепленная "Драйвер"</t>
  </si>
  <si>
    <t>ткань 100%ПЭ 195 г/м., утепл. "Файберлон" 3 сл 120 г/м., зеленый/т-синий.</t>
  </si>
  <si>
    <t>Р3-97</t>
  </si>
  <si>
    <t>Куртка демисезонная</t>
  </si>
  <si>
    <t>Тк. "Оксфорд"100% ПА 110 г/м., утепл."Файберлон". 1 сл.,120 г/м.,цв. т. синий,  кр. кант</t>
  </si>
  <si>
    <t>Р3-102</t>
  </si>
  <si>
    <t>Куртка утепленная "Карбон"</t>
  </si>
  <si>
    <t>Смесовая ткань 51Хл/49ПЭ 220 г/м. К80, утепл. "Файберлон" 3 сл. 120 г/м, т-серый+василек+желтый</t>
  </si>
  <si>
    <t>Р3-53</t>
  </si>
  <si>
    <t>Куртка "Ореал"</t>
  </si>
  <si>
    <t>Верх: нейлон, покрытый ПВХ, синий/голубой; подкладка: выстеганная, с притачным синтепоном,  1 сл.</t>
  </si>
  <si>
    <t>Куртка утепленная "Специалист" т. син. с черной кокеткой</t>
  </si>
  <si>
    <t>Смесовая ткань 50Хл/50ПЭ 220 г/м., СВП 25 мм, утепл. "Файберлон" 3 сл. 120 г/м, т-син с черн</t>
  </si>
  <si>
    <t>Р3-60</t>
  </si>
  <si>
    <t>Куртка утепленная "Универсал-2"</t>
  </si>
  <si>
    <t>ткань 100% пэ, 195 г/м., утепл. "Файберлон" 3 сл. 195 г/м.,  цвет - т. син с вас. кокетк</t>
  </si>
  <si>
    <t>Р3-88</t>
  </si>
  <si>
    <t>Куртка утепленная "Универсал" т. сер+красн+черн. СВ кант</t>
  </si>
  <si>
    <t>Европ.смесовая ткань,СВ кант,65%ПЭ/35%Хл,утепл."Фаберлон"120 г/м, т.сер, красн., черный</t>
  </si>
  <si>
    <t>Р3-89</t>
  </si>
  <si>
    <t>Куртка утепленная "Универсал" зел.+беж+черн. СВ кант</t>
  </si>
  <si>
    <t>Европ.смесовая ткань,СВ кант,65%ПЭ/35%Хл,утепл."Фаберлон"120 г/м, зел.,,беж.., черный</t>
  </si>
  <si>
    <t>Р3-90</t>
  </si>
  <si>
    <t>Куртка утепленная "Универсал" т. син.+васил.+черн.. СВ кант</t>
  </si>
  <si>
    <t>Европ.смесовая ткань,СВ кант,65%ПЭ/35%Хл,утепл."Фаберлон"120 г/м, т.син, васил., черный</t>
  </si>
  <si>
    <t>Р3-64</t>
  </si>
  <si>
    <t>Куртка утепленная "Универсал-3"</t>
  </si>
  <si>
    <t>ткань 100% пэ, 195 г/м., утепл. "Файберлон" 3 сл. 120 г/м., цвет -зел. с оранж кокеткой.</t>
  </si>
  <si>
    <t>Р3-68</t>
  </si>
  <si>
    <t>Куртка утепленная "Интеграл"</t>
  </si>
  <si>
    <t>Европ.смесовая ткань,СВП 25 мм,65%ПЭ/35%Хл,утепл."Фаберлон"120 г/м, син.с васил., т.серый с св.серым</t>
  </si>
  <si>
    <t>Р3-75</t>
  </si>
  <si>
    <t>Куртка утепленная "Север-3"</t>
  </si>
  <si>
    <t>Р3-34</t>
  </si>
  <si>
    <t>Куртка утепленная "VIP"</t>
  </si>
  <si>
    <t>Тк. "Майкра" 100% ПЭ 100 г/м., утепл. "Халафайбер" 3 сл., черный/серый</t>
  </si>
  <si>
    <t>Р3-100</t>
  </si>
  <si>
    <t>Куртка утепленная "VIP-2" желтая с черным</t>
  </si>
  <si>
    <t>Тк. "Таслан" 100% ПЭ 330 г/м., утепл. "Файберлон"., черный + желтый</t>
  </si>
  <si>
    <t>Р3-101</t>
  </si>
  <si>
    <t>Куртка утепленная "VIP" серая с черным</t>
  </si>
  <si>
    <t>Тк. "Таслан" 100% ПЭ 330 г/м., утепл. "Файберлон"., черный + серый</t>
  </si>
  <si>
    <t>Р3-74</t>
  </si>
  <si>
    <t>Куртка утепленная "VIP-2"</t>
  </si>
  <si>
    <t>Тк. "Майкра" 100% ПЭ 100 г/м., утепл. "Халафайбер" 3 сл., черный/серый/желтый</t>
  </si>
  <si>
    <t>Р3-61</t>
  </si>
  <si>
    <t>Брюки утепленные ТМФ</t>
  </si>
  <si>
    <t>Ткань 100%ПЭ 195 г/м, утепл."Файберлон" 2 сл. 120 г/м.,  цвет - синий, зеленый</t>
  </si>
  <si>
    <t>Р3-85</t>
  </si>
  <si>
    <t>Брюки утепленные 100% ПА</t>
  </si>
  <si>
    <t>ткань 100%ПА, утеплитель - "Файберлон" 2 сл 120 г/м т. сининий</t>
  </si>
  <si>
    <t>Р3-91</t>
  </si>
  <si>
    <t>Брюки утепленные "Универсал"</t>
  </si>
  <si>
    <t>Европ.смесовая ткань,65%ПЭ/35%Хл,утепл."Фаберлон"120 г/м, цв.черный</t>
  </si>
  <si>
    <t>Р3-16</t>
  </si>
  <si>
    <t>Брюки утепленные "Сокол"</t>
  </si>
  <si>
    <t>Полотно палаточное 100% Хл, 270 г/м, утепл. Ватин п/ш 2 сл. 280г/м.,цвет хаки, синий</t>
  </si>
  <si>
    <t>Р3-62</t>
  </si>
  <si>
    <t>Брюки утепленные тк. смесовая</t>
  </si>
  <si>
    <t>Тк. смесовая 50%Хл/50%ПЭ 220г/м., утепл. Фаберлон 2 сл. 120 г/м., цвет-син., зел.</t>
  </si>
  <si>
    <t>Р3-43</t>
  </si>
  <si>
    <t>Костюм зимний "Вездеход"</t>
  </si>
  <si>
    <t>Уплотненная смесовая ткань 50Хл/50ПЭ 220 г/м "Файберлон" 3 сл. 120 г/м, т-син, зеленый.</t>
  </si>
  <si>
    <t>Р3-40</t>
  </si>
  <si>
    <t>Костюм зимний "Охрана"</t>
  </si>
  <si>
    <t>Тк. "Оксфорд" 100% ПА 110 г/м, утепл. "Файберлон" 3 сл. 120 г/м, воротник искусств. мех, камуфл.</t>
  </si>
  <si>
    <t>Р3-99</t>
  </si>
  <si>
    <t>Костюм утепленный "Специалист" т. син. с черной кокеткой</t>
  </si>
  <si>
    <t>Смесовая ткань 50Хл/50ПЭ 220 г/м., СВП25 мм, утепл."Файберлон" 3 сл. 120 г/м., т-син. с черн</t>
  </si>
  <si>
    <t>Р3-44</t>
  </si>
  <si>
    <t>Костюм зимний "Специалист"</t>
  </si>
  <si>
    <t>Уплотн. смесовая ткань 50Хл/50ПЭ 220 г/м., СВП25 мм, утепл."Файберлон" 3 сл. 120 г/м., т-син., зел.</t>
  </si>
  <si>
    <t>Р3-92</t>
  </si>
  <si>
    <t>Комплект зимний "Стандарт" зеленый, черный СВ кант</t>
  </si>
  <si>
    <t>Смесовая ткань 50Хл/50ПЭ 220 г/м, утепл. "Файберлон" 3 сл. 120 г/м.,  зел./черн.</t>
  </si>
  <si>
    <t>Р3-93</t>
  </si>
  <si>
    <t>Костюм утепленный "Премьер"</t>
  </si>
  <si>
    <t>Европейская смесовая ткань пл.,250 г/м, утепл.."Файберлон" 2 сл.120г/м "Витар"1 сл. 100г/м,</t>
  </si>
  <si>
    <t>Р3-94</t>
  </si>
  <si>
    <t>Комплект утепленный "Энергетик"</t>
  </si>
  <si>
    <t>Р3-95</t>
  </si>
  <si>
    <t>европейская смесовая ткань, 35%Хл/65%ПЭ, плот. 210 г/м2, цвет - т.синий, зеленый</t>
  </si>
  <si>
    <t>Р2-79</t>
  </si>
  <si>
    <t>Комплект "Ресурс" на молнии</t>
  </si>
  <si>
    <t>европейская смесовая ткань, 35%Хл/65%ПЭ, плот. 210 г/м2, цвет - т.синий с васильковой кокеткой</t>
  </si>
  <si>
    <t>Р2-32</t>
  </si>
  <si>
    <t>Костюм "Профессионал"</t>
  </si>
  <si>
    <t>европейская смесовая ткань, 60%Хл/40%ПЭ, плот. 215 г/м2</t>
  </si>
  <si>
    <t>Р2-74</t>
  </si>
  <si>
    <t>Комплект "Престиж"</t>
  </si>
  <si>
    <t>европейская смесовая ткань, 60%Хл/40%ПЭ, плот. 215 г/м2, цвет - серый, черный</t>
  </si>
  <si>
    <t>Р2-84</t>
  </si>
  <si>
    <t>Костюм женский "Лада-2" т. синий с васильковой кокеткой</t>
  </si>
  <si>
    <t>смесовая ткань, 51%Хл/49%ПЭ, плот. 220 г/м2, цвет - т. синий с васильковой кокеткой</t>
  </si>
  <si>
    <t>Р2-85</t>
  </si>
  <si>
    <t>Костюм женский "Лада-3" васильковый с т. синей кокеткой</t>
  </si>
  <si>
    <t>смесовая ткань, 51%Хл/49%ПЭ, плот. 220 г/м2, цвет - васильковый с т. синей кокеткой</t>
  </si>
  <si>
    <t>Р2-70</t>
  </si>
  <si>
    <t>Костюм "Полевой" камуфлированный тайга, ночь</t>
  </si>
  <si>
    <t>смесовая ткань,, 51%Хл/49%ПЭ, плотн. 220г/м2, цвет - камуфлированный зеленый, камуфлированный серый</t>
  </si>
  <si>
    <t>Полукомбинезон синий</t>
  </si>
  <si>
    <t>смесовая ткань, 51%Хл/49%ПЭ, плотн. 220г/м2, цвет - темно-синий</t>
  </si>
  <si>
    <t>Полукомбинезон-2 синий</t>
  </si>
  <si>
    <t>Р2-66</t>
  </si>
  <si>
    <t>Комбинезон "Механик-1"</t>
  </si>
  <si>
    <t>смесовая ткань, 51%Хл/49%ПЭ, плот. 220 г/м2, цвет- т. синий с контр. отстрочкой</t>
  </si>
  <si>
    <t>Комбинезон "Микс"</t>
  </si>
  <si>
    <t>смесовая ткань 65/35, плотность 210 гр., двухзамковая молния, цвет - василек, контрастный кант</t>
  </si>
  <si>
    <t>Р2-80</t>
  </si>
  <si>
    <t>Халат "Весна-1" женский, синий, василек</t>
  </si>
  <si>
    <t>смесовая ткань, 58%Хл/42%ПЭ, плотн. 130г/м2, цвет - т. синий, василек</t>
  </si>
  <si>
    <t>Р2-10</t>
  </si>
  <si>
    <t>Халат "Лидер" мужской</t>
  </si>
  <si>
    <t>смесовая ткань, 35%Хл/65%ПЭ, плотн. 210 г/м2, цвет - т. синий</t>
  </si>
  <si>
    <t>Р2-9</t>
  </si>
  <si>
    <t>Халат "Ладога" белый (женский)</t>
  </si>
  <si>
    <t>смесовая ткань, 33%Хл/67%ПЭ, плотн. 160 г/м2, цвет - белый</t>
  </si>
  <si>
    <t>Р2-11</t>
  </si>
  <si>
    <t>Халат "Снейл" (женский)</t>
  </si>
  <si>
    <t>смесовая ткань, 33%Хл/67%ПЭ, плотн. 160г/м2, цвет - бирюза</t>
  </si>
  <si>
    <t>Халат мужской медицинский "Символ"</t>
  </si>
  <si>
    <t xml:space="preserve">Смесовая ткань, «Ти-Си» (65% полиэфир, 35% хлопок), пл. 130 г/м2 </t>
  </si>
  <si>
    <t>Костюм повара (пекаря)</t>
  </si>
  <si>
    <t>Бязь, 100х/б, куртка+брюки</t>
  </si>
  <si>
    <t>Куртка флисовая "Пэнтэр" (черная с красным)</t>
  </si>
  <si>
    <t>Тк. "Флис", 100% п/э.. Воротник-"стойка", застёжка на "молнию", боковые карманы. Низ куртки регулируется шнуром. Манжеты рукавов с резинкой</t>
  </si>
  <si>
    <t>Куртка флисовая синяя</t>
  </si>
  <si>
    <t>Тк. "Флис", 100% п/э. Куртка со шнуром по воротнику-"стойке" и низу, застёжкой бортов и прорезных боковых карманов на "молнию", резинкой по низу рукавов.</t>
  </si>
  <si>
    <t>Р2-54</t>
  </si>
  <si>
    <t>Ветровка</t>
  </si>
  <si>
    <t>ткань "таффета курточная", 100%ПЭ, плот. 70 г/м2, цвет - синий</t>
  </si>
  <si>
    <t>Спецодежда "Техноавиа"</t>
  </si>
  <si>
    <t>Серия одежды «СИТИ».  Ткань: «Томбой» (Tomboy) смесовая (67% полиэстер, 33% хлопок) малосминаемая, плотность 245 г/кв.м. Пр-во: Carrington (Англия).</t>
  </si>
  <si>
    <t>3.080</t>
  </si>
  <si>
    <t>Куртка мужская "Сити-мастер" цв.серый</t>
  </si>
  <si>
    <t>Куртка укороченная, ширина регулируется по низу.</t>
  </si>
  <si>
    <t>3.083</t>
  </si>
  <si>
    <t>Полукомбинезон  мужской "Сити-мастер" цв.серый</t>
  </si>
  <si>
    <t>Застежка на прочную двухзамковую «молнию». Наколенники с отверстиями для амортизационных накладок. Накладные и отлетные карманы.</t>
  </si>
  <si>
    <t>3.090</t>
  </si>
  <si>
    <t>Куртка мужская удлиненная "Сити" цв.серый</t>
  </si>
  <si>
    <t>Защита от воды, нефтепродуктов, жиров, масел, кислот, щелочи. К80/Щ50. Ткань с ПВХ покрытием, длина 120 см, ширина 97 см.</t>
  </si>
  <si>
    <t xml:space="preserve">Фартук поварской "Класс" </t>
  </si>
  <si>
    <t>цвет - черный, белый</t>
  </si>
  <si>
    <t>С16-10</t>
  </si>
  <si>
    <t>Фартук для сварщика</t>
  </si>
  <si>
    <t>Толстый спилок, размер 70х90 см</t>
  </si>
  <si>
    <t>Наколенники "Универсал"</t>
  </si>
  <si>
    <t>Наколенники "Полюс"</t>
  </si>
  <si>
    <t>для сварщиков</t>
  </si>
  <si>
    <t>Наколенники "Стандарт"</t>
  </si>
  <si>
    <t>Наколенники пластиковые с подкладкой. Широкие эластичные ремни.</t>
  </si>
  <si>
    <t>Средства электробезопасности</t>
  </si>
  <si>
    <t>Э29-1</t>
  </si>
  <si>
    <t>Боты диэлектрические</t>
  </si>
  <si>
    <t>До 1000 В, дополн. средство защ. до 20 кВ</t>
  </si>
  <si>
    <t>Э29-2</t>
  </si>
  <si>
    <t>Галоши диэлектрические</t>
  </si>
  <si>
    <t>Дополн. средство защ</t>
  </si>
  <si>
    <t>Э29-3</t>
  </si>
  <si>
    <t>Коврик диэлектрический</t>
  </si>
  <si>
    <t>75 * 75 см.</t>
  </si>
  <si>
    <t>Э29-5</t>
  </si>
  <si>
    <t>Перчатки диэлектрические бесшовные</t>
  </si>
  <si>
    <t>Основное средство защиты при работе в элетроустановках напряжением до 1000 В</t>
  </si>
  <si>
    <t>БЕЗОПАСНОСТЬ РАБОЧЕГО МЕСТА</t>
  </si>
  <si>
    <t>Знаки и Плакаты</t>
  </si>
  <si>
    <t>Знак безопасности и вспомогательные таблички</t>
  </si>
  <si>
    <t>Самоклеющаяся пленка. Все виды в соответствии с ГОСТ.</t>
  </si>
  <si>
    <t>Пластик 1 мм., 200*200 мм.</t>
  </si>
  <si>
    <t>Конусы, элементы ограждения</t>
  </si>
  <si>
    <t>Конус сигнальный КС-1.1</t>
  </si>
  <si>
    <t>высота 320 мм., без световозвращающих полос</t>
  </si>
  <si>
    <t>Конус сигнальный КС-1.2</t>
  </si>
  <si>
    <t>высота 320 мм., полоса - краска</t>
  </si>
  <si>
    <t>Конус сигнальный КС-1.3</t>
  </si>
  <si>
    <t>высота 320 мм., полоса - пленка</t>
  </si>
  <si>
    <t>Конус сигнальный КС-2.1</t>
  </si>
  <si>
    <t>высота 520 мм., без световозвращающих полос</t>
  </si>
  <si>
    <t>Конус сигнальный КС-2.3</t>
  </si>
  <si>
    <t>высота 520 мм., 2 полосы - краска + краска</t>
  </si>
  <si>
    <t>Конус сигнальный КС-2.5</t>
  </si>
  <si>
    <t>высота 520 мм., 2 полосы - пленка + краска</t>
  </si>
  <si>
    <t>Конус сигнальный КС-2.7</t>
  </si>
  <si>
    <t>высота 520 мм., 2 полосы - пленка + пленка</t>
  </si>
  <si>
    <t>Конус сигнальный КС-3.1</t>
  </si>
  <si>
    <t>высота 750 мм., без световозвращающих полос</t>
  </si>
  <si>
    <t>Конус сигнальный КС-3.3</t>
  </si>
  <si>
    <t>высота 750 мм., 3 полосы - краска + краска + краска</t>
  </si>
  <si>
    <t>Конус сигнальный КС-3.5</t>
  </si>
  <si>
    <t>высота 750 мм., 3 полосы - пленка + краска + краска</t>
  </si>
  <si>
    <t>Конус сигнальный КС-3.7</t>
  </si>
  <si>
    <t>высота 750 мм., 3 полосы - пленка + пленка + краска</t>
  </si>
  <si>
    <t>Конус сигнальный КС-3.9</t>
  </si>
  <si>
    <t>высота 750 мм., 3 полосы - пленка + пленка + пленка</t>
  </si>
  <si>
    <t>Конус сигнальный КС-3.11</t>
  </si>
  <si>
    <t>высота 750 мм., 3 полосы - пленка + пленка + пленка, утяжелитель, АЭРОДРОМ</t>
  </si>
  <si>
    <t>Столбик дорожный</t>
  </si>
  <si>
    <t>высота 1500, белый и красный световозвращающий элемент (катафот)</t>
  </si>
  <si>
    <t>Вешка дорожная</t>
  </si>
  <si>
    <t>высота 1500, красная, световозвращающая полоса из пленки, д. 20 мм.</t>
  </si>
  <si>
    <t>Утяжелители для конусов</t>
  </si>
  <si>
    <t>Поставляется в комплекте с конусом сигнальным.</t>
  </si>
  <si>
    <t>Сетка оградительная</t>
  </si>
  <si>
    <t>Плотная, ячейка 40х40, рулон 25м, минимальное количество 5м (к цене +10%)</t>
  </si>
  <si>
    <t>Средства для оказания первой медицинской помощи, аптечки</t>
  </si>
  <si>
    <t>Индивидуальный перевязочный пакет ИПП-1</t>
  </si>
  <si>
    <t>Индивидуальный противохимический пакет ИПП-11</t>
  </si>
  <si>
    <t>Аптечка АИ-2</t>
  </si>
  <si>
    <t>Аптечка индивидуальная "Мини"</t>
  </si>
  <si>
    <t>Картонная упаковка</t>
  </si>
  <si>
    <t>Аптечка автомобильная</t>
  </si>
  <si>
    <t>100гр, без оболочки, штампованное, белое, 72 шт. в кор.   или 100 шт.</t>
  </si>
  <si>
    <t>Ткань верха: 100% нейлон c полиуретановым водонепроницаемым ветрозащитным покрытием. Утеплитель: синтепон. Цвет: черный.</t>
  </si>
  <si>
    <t>2.104</t>
  </si>
  <si>
    <t>Брюки мужские утепленные "Винтер"  цв.черный</t>
  </si>
  <si>
    <t>2.201</t>
  </si>
  <si>
    <t>Куртка мужская  утепленная "Винтер"</t>
  </si>
  <si>
    <t>Цвет: морская волна, оливковый.</t>
  </si>
  <si>
    <t>2.203</t>
  </si>
  <si>
    <t>Куртка женская  утепленная "Ладога"</t>
  </si>
  <si>
    <t>Ткань: 100% нейлон с полиуретановым водонепроницаемым покрытием. Кант из световозвращающего материала. Подкладка: 100% полиэстер. Утеплитель: синтепон. Цвет: синий, отделка – голубой.</t>
  </si>
  <si>
    <t>2.204</t>
  </si>
  <si>
    <t>Полукомбинезон женский  утепленный "Ладога"</t>
  </si>
  <si>
    <t>Ткань: 100% нейлон с полиуретановым водонепроницаемым покрытием, 150 г/кв.м. Кант из световозвращающего материала. Утеплитель: синтепон. Цвет: синий, отделка – голубой.</t>
  </si>
  <si>
    <t>2.111</t>
  </si>
  <si>
    <t>Костюм мужской утепленный "Зима" с СВ полосой</t>
  </si>
  <si>
    <t>Ткань: смесовая (65% полиэстер, 35% хлопок) с масло- и водоотталкивающей отделкой, плотность 210 г/кв.м. Световозвращающий материал: полосы шириной 5 см, обеспечивают хорошую видимость. Подкладка: полиэстер. Утеплитель: синтепон (2 слоя), плотность 150 г/кв.м.</t>
  </si>
  <si>
    <t>2.191</t>
  </si>
  <si>
    <t>Куртка мужская утепленная "Зима" с СВП</t>
  </si>
  <si>
    <t>2.107</t>
  </si>
  <si>
    <t>Комплект мужской утепленный "Тройка- Лидер" (Куртка, брюки, жилет), СВП.</t>
  </si>
  <si>
    <t>Перчатки  антивибрац. "Вибростат-01"</t>
  </si>
  <si>
    <t>Защита от низких частот, верх - натуральная кожа, жесткая манжета на липучке</t>
  </si>
  <si>
    <t>Перчатки  антивибрац. "Вибростат-02"</t>
  </si>
  <si>
    <t>Защита от высоких частот, верх - кордура, облегченная манжета на липучке. Для деликатных работ. Отсутствуют большой, указательный, средниц пальцы</t>
  </si>
  <si>
    <t>Перчатки  антивибрац. "Вибростат-03"</t>
  </si>
  <si>
    <t>Защита от высоких частот, верх - нитриловый латекс, МБС, облегченная манжета на липучке</t>
  </si>
  <si>
    <t>Перчатки для защиты от повышенных температур</t>
  </si>
  <si>
    <t>С26-19</t>
  </si>
  <si>
    <t>Вачеги</t>
  </si>
  <si>
    <t>Сукно + спилок, П-образные</t>
  </si>
  <si>
    <t>С26-17</t>
  </si>
  <si>
    <t>Рукавицы спилковые</t>
  </si>
  <si>
    <t>Для сварщиков, без подкладки, длина 265 м</t>
  </si>
  <si>
    <t>С26-16</t>
  </si>
  <si>
    <t>Рукавицы суконные</t>
  </si>
  <si>
    <t>Термостойкие, длина 270 мм</t>
  </si>
  <si>
    <t>Рукавицы суконные с двойным наладонником</t>
  </si>
  <si>
    <t>Термостойкие, длина 270 мм, двойной наладонник</t>
  </si>
  <si>
    <t>Краги брезентовые для сварщиков</t>
  </si>
  <si>
    <t>Брезент 480 г/м2,  длина 415 мм, ОП</t>
  </si>
  <si>
    <t>Краги спилковые для сварщиков</t>
  </si>
  <si>
    <t xml:space="preserve">Краги пятипалые спилковые "Трэк" для сварщиков, на подкладке </t>
  </si>
  <si>
    <t>С26-35</t>
  </si>
  <si>
    <t>Краги пятипалые кожаные "Аргон" (Sperian) арт. 20 128 04</t>
  </si>
  <si>
    <t>Для аргонодуговой  сварки, мягкая козья кожа, широкая крага из спилка длиной 15 см</t>
  </si>
  <si>
    <t>С26-33</t>
  </si>
  <si>
    <t>Краги пятипалые спилковые "Блю Велдинг" (Sperian) арт. 20 000 44</t>
  </si>
  <si>
    <t>Термостойкий спилок, длина 340 мм, х/б подкладка по всей  длине перчаток</t>
  </si>
  <si>
    <t>С26-34</t>
  </si>
  <si>
    <t>Краги пятипалые спилковые "Грин Велдинг" (Sperian) арт. 20 000 41</t>
  </si>
  <si>
    <t>Термост.спилок,усилен.швы,дл. 350 мм, х/б подкл. на ладони,парусина на манж.,доп слой спилка на лад.</t>
  </si>
  <si>
    <t>С26-36</t>
  </si>
  <si>
    <t>Краги пятипалые спилковые "Грин Велдинг Плюс" (Sperian) арт. 20 000 42</t>
  </si>
  <si>
    <t>Термост.спилок,усилен.швы, дл. 350 мм, х/б подкл. по всей длине, доп слой спилка на ладони</t>
  </si>
  <si>
    <t>Крема РИЗА</t>
  </si>
  <si>
    <t>Спрей для ног "Протескин Фреш Степ" 100 мл</t>
  </si>
  <si>
    <t>Защитный крем для рук гидрофильного действия Ризадерм Профи Защита 100 мл</t>
  </si>
  <si>
    <t>Защитный крем для рук гидрофобного действия Ризадерм Аква Защита 100 мл</t>
  </si>
  <si>
    <t>Защитный крем универсального действия Ризадерм Универсал Защита 100 мл</t>
  </si>
  <si>
    <t>Регенирирующий восстанавливающий крем для рук и лица Ризавит Оптима Уход 100 мл</t>
  </si>
  <si>
    <t>Очищающая паста для рук от устойчивых загрязнений РизаклинОптима очистка 200 мл</t>
  </si>
  <si>
    <t>Очищающая паста для рук от устойчивых загрязнений Ризаклин Ультра очистка 200 мл</t>
  </si>
  <si>
    <t>Защитный профессиональный крем для рук и лица от обморожения Протескин Винтер 100 мл</t>
  </si>
  <si>
    <t>Очки защитные открытые</t>
  </si>
  <si>
    <t>С14-4</t>
  </si>
  <si>
    <t>Очки открытые из ударопрочного  поликарбоната, прозрачная линза</t>
  </si>
  <si>
    <t>Верхняя и боковая защита, линза - оптический класс 1</t>
  </si>
  <si>
    <t>С14-14</t>
  </si>
  <si>
    <t>Очки  открытые "Перспекта 9000" (MSA Auer), незапотевающее покрытие</t>
  </si>
  <si>
    <t>Прозрачная или затемненная линза, широкое поле  обзора</t>
  </si>
  <si>
    <t>С14-42</t>
  </si>
  <si>
    <t>Очки открытые из ударопрочного поликарбоната, прозрачная линза, незапотевающее покрытие</t>
  </si>
  <si>
    <t>С14-43</t>
  </si>
  <si>
    <t>Очки открытые  из ударопрочного  поликарбоната, зеленая линза</t>
  </si>
  <si>
    <t>Верхняя и боковая защита, защита глаз  в условиях слепящего света</t>
  </si>
  <si>
    <t>С14-44</t>
  </si>
  <si>
    <t>Очки открытые из ударопрочного поликарбоната, желтая  линза</t>
  </si>
  <si>
    <t>Верхняя и боковая защита, улучшение контрастности  в условиях плохой видимости</t>
  </si>
  <si>
    <t>С14-40</t>
  </si>
  <si>
    <t>Очки открытые с прозрачной поликарбонатной линзой</t>
  </si>
  <si>
    <t>Боковая защита, регулировка дужек по длине, черная оправа</t>
  </si>
  <si>
    <t>С14-41</t>
  </si>
  <si>
    <t>Очки  открытые с прозрачной  незапотевающей поликарбонатной линзой</t>
  </si>
  <si>
    <t>Боковая защита, регулировка дужек по длине, синяя оправа</t>
  </si>
  <si>
    <t>С14-10</t>
  </si>
  <si>
    <t>Очки открытые, желтая поликарбонатная линза</t>
  </si>
  <si>
    <t>Регулируемые по длине дужки, покрытие против царапин</t>
  </si>
  <si>
    <t>С14-48</t>
  </si>
  <si>
    <t>Очки открытые, зеркальная поликарбонатная линза</t>
  </si>
  <si>
    <t>С14-50</t>
  </si>
  <si>
    <t>Очки открытые  2700(ЗМ)</t>
  </si>
  <si>
    <t>Прозрачная незапотевающая поликарбонатная линза, боковая защита</t>
  </si>
  <si>
    <t>С14-51</t>
  </si>
  <si>
    <t>Очки  открытые 2720(ЗМ)</t>
  </si>
  <si>
    <t>Прозрачная незапотевающая поликарбонатная линза, устойчивость к царапанию</t>
  </si>
  <si>
    <t>С14-52</t>
  </si>
  <si>
    <t>Очки открытые  2730(ЗМ)</t>
  </si>
  <si>
    <t>Прозрачная незапотевающая поликарбонатная линза, устойчивость к царапанию,  оправа - нейлон/ПВХ</t>
  </si>
  <si>
    <t>С14-53</t>
  </si>
  <si>
    <t>Тк. "Оксфорд", 100% п/э. Ширина светоотражающих полос 50 мм. Утеплитель: холлофайбер 150 г/кв.м. + синтепон 150 г/кв.м. Подкладка: 100% п/э. ГОСТ 29335-92. Тип. Б.</t>
  </si>
  <si>
    <t>Костюм "Мороз", куртка, брюки, СВП</t>
  </si>
  <si>
    <t>Цвет темно-синий. Ткань: "Оксфорд", 100% полиэфир, на рукавах и низу брюк СОП 50 мм. Куртка удлиненная с супатой застежкой на пуговицы. Воротник из иск. меха, капюшон.Брюки с широким поясом на бретелях.</t>
  </si>
  <si>
    <t>Костюм "Мастер", кутка, полукомбинезон, СВП</t>
  </si>
  <si>
    <t>Цвет темно-синий. Ткань: "Оксфорд", 100% полиэфир, на куртке и брюках СОП 50 мм. Куртка удлиненная с застежкой на молнию. Воротник из иск. меха, капюшон. Полукомбинезон с застежкой на молнию.</t>
  </si>
  <si>
    <t>Костюм мужской "Аляска" зимний т-синий с черным</t>
  </si>
  <si>
    <t>Жилет утепленный "Стажер" синий, зеленый</t>
  </si>
  <si>
    <t>Тк. смесовая «Ти-Си» (65% полиэфир, 35% хлопок), пл. 130 г/м2, синтепон, на молнии, накладные карманы</t>
  </si>
  <si>
    <t>Р3-79</t>
  </si>
  <si>
    <t>Тк.смесовая уплотн.,ветрозащитн., 50%ХЛ/50%ПЭ 220г/м, утепл.Файберлон2 сл. 120 г/м., т. син./василек</t>
  </si>
  <si>
    <t>Р3-83</t>
  </si>
  <si>
    <t>Комплект утепленный "Таймыр"</t>
  </si>
  <si>
    <t>т. синий с васил., СВП, тк. смесовая европейская, утепл. - Витар 3 сл., отстег. утеплитель</t>
  </si>
  <si>
    <t>С22-157</t>
  </si>
  <si>
    <t>Автономный источник тепла "Аист Т3"</t>
  </si>
  <si>
    <t>время работы - 3 часа, вес 20 г.</t>
  </si>
  <si>
    <t>С22-158</t>
  </si>
  <si>
    <t>Автономный источник тепла "Аист Т7"</t>
  </si>
  <si>
    <t>время работы - 7 часа, вес 40 г.</t>
  </si>
  <si>
    <t>С22-159</t>
  </si>
  <si>
    <t>Автономный источник тепла "Аист Т11"</t>
  </si>
  <si>
    <t>время работы - 11 часа, вес 85 г.</t>
  </si>
  <si>
    <t>Р5-13</t>
  </si>
  <si>
    <t>Плащ непромокаемый с СВП</t>
  </si>
  <si>
    <t>Нейлоновый, цвет оранжевый,  с СОП</t>
  </si>
  <si>
    <t>Р5-5</t>
  </si>
  <si>
    <t>Костюм "Нептун" цв. синий</t>
  </si>
  <si>
    <t>ПУ, высокая механ. прочность, МБС</t>
  </si>
  <si>
    <t>Р5-11</t>
  </si>
  <si>
    <t>Костюм "Нептун" цв. зеленый</t>
  </si>
  <si>
    <t>О38-17</t>
  </si>
  <si>
    <t>Костюм утепленный "Сигнал-3" лимон+черный</t>
  </si>
  <si>
    <t>европейская смесовая т.,100%ПЭ, утепл.Файберлон 3 сл.,цвет- черный с лимон., СВП 50мм (3 кл. защиты)</t>
  </si>
  <si>
    <t>О38-7</t>
  </si>
  <si>
    <t>Комплект утепленный "Огонек-1"</t>
  </si>
  <si>
    <t>Ткань 100% ПЭ, цвет оранжевый, СВП 25 мм, "Файберлон" 3 сл</t>
  </si>
  <si>
    <t>О38-8</t>
  </si>
  <si>
    <t>Костюм утепленный "Огонек-2"</t>
  </si>
  <si>
    <t>Европейская смесовая ткань, 35Хл/ 65ПЭ оранжевый / синий, СВП 50 мм,"Файберлон" 3 сл.</t>
  </si>
  <si>
    <t>О38-10</t>
  </si>
  <si>
    <t>Сигнальный жилет "Сигнал 2" на липучке, с карманами</t>
  </si>
  <si>
    <t>на липучках, ткань 100%ПЭ, плот. 135 г/м2, СВП 50мм (2 класс защиты), цвет - оранжевый</t>
  </si>
  <si>
    <t>Р6-7</t>
  </si>
  <si>
    <t>Костюм химзащиты "Пластиклос" (MSA AUER)</t>
  </si>
  <si>
    <t>Защита от жидких химических в-в, комбинезон</t>
  </si>
  <si>
    <t>Р6-8</t>
  </si>
  <si>
    <t>Костюм химзащиты "Вотекс Элит" 3 S-L (MSA AUER)</t>
  </si>
  <si>
    <t>Высокая степень защиты, встроенная маска 3S, внешняя подача воздуха</t>
  </si>
  <si>
    <t>Р6-9</t>
  </si>
  <si>
    <t>Костюм химзащиты "Вотекс Элит"  двойная система подачи воздуха (MSA AUER)</t>
  </si>
  <si>
    <t>Высокая степень защиты,большое смотровое стекло, двойная подача воздуха</t>
  </si>
  <si>
    <t>Р37-3</t>
  </si>
  <si>
    <t>Комплект нефтяника зимний</t>
  </si>
  <si>
    <t>Накладки из тк. Савуар</t>
  </si>
  <si>
    <t>Т36-4</t>
  </si>
  <si>
    <t>Свитер п/ш</t>
  </si>
  <si>
    <t>Черный</t>
  </si>
  <si>
    <t>Г36-10</t>
  </si>
  <si>
    <t>Шапка-малахай</t>
  </si>
  <si>
    <t>Костюм "НОРД-Н" мужской, утепленный</t>
  </si>
  <si>
    <t xml:space="preserve">Куртка "НОРД-Н" мужская, утепленная </t>
  </si>
  <si>
    <t>Костюм для сварщика "Комфорт"</t>
  </si>
  <si>
    <t>Верх тк. "Индура" пр-во США, пл. 305 гр.</t>
  </si>
  <si>
    <t>Р4-4</t>
  </si>
  <si>
    <t>Костюм суконный термостойкий</t>
  </si>
  <si>
    <t>Двойное сукно арт. 54.05</t>
  </si>
  <si>
    <t>Костюм х/б огнеупорный</t>
  </si>
  <si>
    <t>Тк."Молескин" с ОП, арт С-28 ЮД, от 300 шт.</t>
  </si>
  <si>
    <t>Р4-8</t>
  </si>
  <si>
    <t>Костюм для сварщика комбинированный утепленный</t>
  </si>
  <si>
    <t>1 сл. притачной утеплитель п/ш ватин, от 100</t>
  </si>
  <si>
    <t>Р4-11</t>
  </si>
  <si>
    <t>Костюм для сварщика утепленный "Комфорт"</t>
  </si>
  <si>
    <t>Тк. Индура, утеплитель пламястойкий Витар, от 50</t>
  </si>
  <si>
    <t>юфть, мягкий кант и глухой клапан, подошва из двухслойного полиуретана</t>
  </si>
  <si>
    <t>О12-12</t>
  </si>
  <si>
    <t>Сапоги кожаные "ТЕМП-2"</t>
  </si>
  <si>
    <t>юфть , подошва литьевая ТПУ+ТПУ, МБС, К20, Щ20</t>
  </si>
  <si>
    <t>549,29р.</t>
  </si>
  <si>
    <t>О12-90</t>
  </si>
  <si>
    <t>Полуботинки "ЛЕДИ-КОМФОРТ" на шнурках</t>
  </si>
  <si>
    <t>натуральная кожа, подошва литьевая ПУ, МБС, К20, Щ20</t>
  </si>
  <si>
    <t>499,73р.</t>
  </si>
  <si>
    <t>О12-87</t>
  </si>
  <si>
    <t>Ботинки "ТЕМП-КЛАССИК" с МП</t>
  </si>
  <si>
    <t>О12-91</t>
  </si>
  <si>
    <t>Ботинки "ЛЕДИ-КОМФОРТ"</t>
  </si>
  <si>
    <t>О12-20</t>
  </si>
  <si>
    <t>Ботинки с высоким берцем "ТЕМП-2"</t>
  </si>
  <si>
    <t>О9-55</t>
  </si>
  <si>
    <t>Ботинки  утепленные "Ритм"</t>
  </si>
  <si>
    <t>Ботинки цельноюфтевые с подошвой из полиуретана с мягким кантом, размерный ряд 40-47</t>
  </si>
  <si>
    <t>О9-56</t>
  </si>
  <si>
    <t>Ботинки  утепленные "Ритм" женские</t>
  </si>
  <si>
    <t>Ботинки цельноюфтевые с подошвой из полиуретана с мягким кантом, размерный ряд 35-40</t>
  </si>
  <si>
    <t>О9-45</t>
  </si>
  <si>
    <t>Ботинки "ТЕМП-КЛАССИК" утепленные</t>
  </si>
  <si>
    <t>юфть гидрофобная, подошва литьевая ПУ+ТПУ, утеплитель - искусственный мех, МБС, К20, Щ20</t>
  </si>
  <si>
    <t>696,79р.</t>
  </si>
  <si>
    <t>О9-26</t>
  </si>
  <si>
    <t>Ботинки "ТЕМП-ВУЛКАН" утепленные</t>
  </si>
  <si>
    <t>юфть, подошва литьевая нитриловая, утеплитель - овчина, МБС, К20, Щ20</t>
  </si>
  <si>
    <t>О9-34</t>
  </si>
  <si>
    <t>Сапоги "ТЕМП-ПРОФИ" утепленные</t>
  </si>
  <si>
    <t>хром с гидрофобной пропиткой,подошва литьевая ПУ+ТПУ, утеплитель - натуральный мех, МБС, К20, Щ20</t>
  </si>
  <si>
    <t>О9-9</t>
  </si>
  <si>
    <t>Сапоги "БОБР" утепленные</t>
  </si>
  <si>
    <t>юфть/кирза, подошва - резина, утеплитель - искусственный мех</t>
  </si>
  <si>
    <t>О9-53</t>
  </si>
  <si>
    <t>Сапоги "ТОППЕР" утепленные</t>
  </si>
  <si>
    <t>низ из нитрильной резины в форме галоши с трехслойным вставным чулком</t>
  </si>
  <si>
    <t>О9-43</t>
  </si>
  <si>
    <t>Ботинки  с высоким берцем "ТЕМП-ПРОФИ-ОМОН" утепленные</t>
  </si>
  <si>
    <t>1 450,22р.</t>
  </si>
  <si>
    <t>О9-19</t>
  </si>
  <si>
    <t>О11-3</t>
  </si>
  <si>
    <t>Сапоги  женские ПВХ</t>
  </si>
  <si>
    <t>Высота 26 см.</t>
  </si>
  <si>
    <t>О11-4</t>
  </si>
  <si>
    <t>Сапоги мужские ПВХ</t>
  </si>
  <si>
    <t>Высота 30 см.</t>
  </si>
  <si>
    <t>О11-7</t>
  </si>
  <si>
    <t>Сапоги рыбацкие ПВХ</t>
  </si>
  <si>
    <t>С23-51</t>
  </si>
  <si>
    <t>Перчатки "Супер Грейфер"</t>
  </si>
  <si>
    <t>Основа-х/б ткань, усиленное ребристое латекс.покрытие, макс. защита рук от значительных мех воздейс.</t>
  </si>
  <si>
    <t>С23-42</t>
  </si>
  <si>
    <t>Перчатки нейлоновые</t>
  </si>
  <si>
    <t>Безворсовые, для тонких  механических  работ</t>
  </si>
  <si>
    <t>С23-39</t>
  </si>
  <si>
    <t>Перчатки трикотажные с латексным покрытием</t>
  </si>
  <si>
    <t>Текстурированное латексное покрытие  ладони и пальцев,надежный  захват</t>
  </si>
  <si>
    <t>С23-40</t>
  </si>
  <si>
    <r>
      <t xml:space="preserve">Текстурированное </t>
    </r>
    <r>
      <rPr>
        <b/>
        <sz val="11"/>
        <rFont val="Arial Cyr"/>
        <family val="2"/>
      </rPr>
      <t>(ребристое)</t>
    </r>
    <r>
      <rPr>
        <sz val="11"/>
        <rFont val="Arial Cyr"/>
        <family val="2"/>
      </rPr>
      <t xml:space="preserve"> латексное покрытие  ладони и пальцев,надежный  захват</t>
    </r>
  </si>
  <si>
    <t>С23-52</t>
  </si>
  <si>
    <t>Перчатки трикотажные с полимерным покрытием "Протектор"</t>
  </si>
  <si>
    <t>Смесовая пряжа, кругловязаные, р.22</t>
  </si>
  <si>
    <t>С23-53</t>
  </si>
  <si>
    <t>Перчатки трикотажные с полимерным покрытием х/б</t>
  </si>
  <si>
    <t>10 кл вязки, кругловязаные, р.22</t>
  </si>
  <si>
    <t>Перчатки для защиты от порезов</t>
  </si>
  <si>
    <t>С26-37</t>
  </si>
  <si>
    <t>Перчатки трикотажные "Софрадин" (Sperian) арт. 22 321 02</t>
  </si>
  <si>
    <t>Для защиты от порезов из Дайнимы</t>
  </si>
  <si>
    <t>С26-38</t>
  </si>
  <si>
    <t>Перчатки трикотажные "Софрадин Плюс" (Sperian) арт. 22 321 03</t>
  </si>
  <si>
    <t>Для защиты от порезов из Дайнимы с крагой из брезента</t>
  </si>
  <si>
    <t>С26-32</t>
  </si>
  <si>
    <t>Перчатки трикотажные "Аракат" (Sperian) арт. 20 320 86</t>
  </si>
  <si>
    <t>Для защиты от порезов из 100% Кевлара®</t>
  </si>
  <si>
    <t>С26-39</t>
  </si>
  <si>
    <t>Перчатки трикотажные "Джанкярд Дог" (Sperian) арт. 20 321 01</t>
  </si>
  <si>
    <t>Для защиты от порезов из из 100% Кевлара®, длина 25 см, на ладони накладка из термостойкого спилка</t>
  </si>
  <si>
    <t>С23-43</t>
  </si>
  <si>
    <t>Краги пятипалые ПВХ "Текра", 35 см.</t>
  </si>
  <si>
    <t>ПВХ, длина 35 см, защита от нефти и бензина</t>
  </si>
  <si>
    <t>С23-10</t>
  </si>
  <si>
    <t>Перчатки "НИТРОТЕКС", полуобливные</t>
  </si>
  <si>
    <t>С23-11</t>
  </si>
  <si>
    <t>Перчатки " НИТРОТЕКС" (полное покр)</t>
  </si>
  <si>
    <t>С23-46</t>
  </si>
  <si>
    <t>С23-4</t>
  </si>
  <si>
    <t>Перчатки  "ГРЕЙФЕР" (HL511A)</t>
  </si>
  <si>
    <t>Основа - х/б ткань, ребристое латексное покрытие, защита от порезов, проколов</t>
  </si>
  <si>
    <t>С25-31</t>
  </si>
  <si>
    <t>Перчатки «Профессионал» (EF-U-02C)</t>
  </si>
  <si>
    <t>Латекс, рельефная поверхность ладони, взамен КЩС тип 2</t>
  </si>
  <si>
    <t>С23-36</t>
  </si>
  <si>
    <t>Перчатки RL9 GR "Строитель"</t>
  </si>
  <si>
    <t>х/б с латексным покрытием ладони и  пальцев</t>
  </si>
  <si>
    <t>С23-37</t>
  </si>
  <si>
    <t>Перчатки RL6 LB</t>
  </si>
  <si>
    <r>
      <t xml:space="preserve">Нейлоновые с латексным покрытием ладони и пальцев  </t>
    </r>
    <r>
      <rPr>
        <b/>
        <sz val="11"/>
        <rFont val="Arial Cyr"/>
        <family val="2"/>
      </rPr>
      <t>ВЫВЕДЕНЫ ИЗ НОМЕНКЛАТУРЫ</t>
    </r>
  </si>
  <si>
    <t>С23-41</t>
  </si>
  <si>
    <t>Перчатки нейлоновые с полиуретановым покрытием (HРU01)</t>
  </si>
  <si>
    <t>Высокая чувствительность пальцев, не оставляют следов на поверхности деталей</t>
  </si>
  <si>
    <t>С24-5</t>
  </si>
  <si>
    <t>Перчатки комбинированные "Зима"</t>
  </si>
  <si>
    <t>Мягкая свиная кожа с утеплителем "Тинсулейт" (3M, США)</t>
  </si>
  <si>
    <t>С24-17</t>
  </si>
  <si>
    <t>Перчатки утепленные "Зима" (VP2 DO) Summitech Professional</t>
  </si>
  <si>
    <t xml:space="preserve">универсальные 30*38см 5шт </t>
  </si>
  <si>
    <t>Салфетки вискозные КАТЯ</t>
  </si>
  <si>
    <t>Мешок полипропиленовый</t>
  </si>
  <si>
    <t xml:space="preserve">зеленый, размер 55х95 см Вес 60 гр </t>
  </si>
  <si>
    <t>с абразивом  10шт. *30  (80*50мм)</t>
  </si>
  <si>
    <t>Губка для посуды «Идеал», миди, 10 шт.</t>
  </si>
  <si>
    <t>с абразивом   5шт.*40 (65*95 мм)</t>
  </si>
  <si>
    <t>Губка для посуды «Идеал», макси, 5 шт.</t>
  </si>
  <si>
    <t xml:space="preserve">Костюм "Ягуар" зимний КМФ с п/к </t>
  </si>
  <si>
    <t>тк. Оксфорд, 3х слойный синтепон, удлиненная куртка с мех. воротником и капюшоном на кулиске, трикотажные манжеты.</t>
  </si>
  <si>
    <t>Шапка-подшлемник меховая мод. "Космо"</t>
  </si>
  <si>
    <t>Натуральный мех, верх - смесовая ткань</t>
  </si>
  <si>
    <t>Г36-9</t>
  </si>
  <si>
    <t>Шапка меховая</t>
  </si>
  <si>
    <t>Овчина,+ сукно  цвет - черный</t>
  </si>
  <si>
    <t>Шапка вязанная "Скейтер"</t>
  </si>
  <si>
    <t>Утеплитель - Tinsulate. Цвета - т-синий, зеленый</t>
  </si>
  <si>
    <t>РАБОЧАЯ ОБУВЬ</t>
  </si>
  <si>
    <t>Обувь для защиты от механических воздействий</t>
  </si>
  <si>
    <t>О8-25</t>
  </si>
  <si>
    <t>Сабо белые женские</t>
  </si>
  <si>
    <t>натуральная кожа, подошва - ПВХ</t>
  </si>
  <si>
    <t>О8-26</t>
  </si>
  <si>
    <t>Сабо белые мужские</t>
  </si>
  <si>
    <t xml:space="preserve"> Обувь  для защиты от нефти,  нефтепродуктов,  масел и жиров</t>
  </si>
  <si>
    <t>О12-16</t>
  </si>
  <si>
    <t>Ботинки  "ТЕМП-3"</t>
  </si>
  <si>
    <t>юфть, подошва литьевая ТПУ+ТПУ, МБС, К20, Щ20</t>
  </si>
  <si>
    <t>О12-106</t>
  </si>
  <si>
    <t>Ботинки  "ТЕМП-3" женские</t>
  </si>
  <si>
    <t>О12-71</t>
  </si>
  <si>
    <t>Ботинки "ТЕМП-3" с МП</t>
  </si>
  <si>
    <t>юфть, подошва литьевая ТПУ+ТПУ, МБС, К20, Щ20, МУН-200</t>
  </si>
  <si>
    <t>Ботинки "Октябрь" юфтевые, мягкий кант</t>
  </si>
  <si>
    <t>Ботинки бортопрошивные, юфтевые, мягкий кант</t>
  </si>
  <si>
    <t>Ботинки "Техногард" с мп</t>
  </si>
  <si>
    <t>Ботинки кожанные с металлическим подноском</t>
  </si>
  <si>
    <t>Сапоги "Октябрь" юфтевые</t>
  </si>
  <si>
    <t>Сапоги бортопрошивные, юфтевые</t>
  </si>
  <si>
    <t>О12-14</t>
  </si>
  <si>
    <t>Сапоги "ТЕМП-2"</t>
  </si>
  <si>
    <t>юфть/кирза, подошва литьевая ТПУ+ТПУ, МБС, К20, Щ20</t>
  </si>
  <si>
    <t>О12-39</t>
  </si>
  <si>
    <t>Сапоги "ТЕМП-2" с МП</t>
  </si>
  <si>
    <t>юфть/кирза , подошва литьевая ТПУ+ТПУ, МБС, К20, Щ20, МУН-200</t>
  </si>
  <si>
    <t>Сапоги "Талан" комбинированные</t>
  </si>
  <si>
    <t>Сапоги бортопрошивные, комбинированные юфть/кирза</t>
  </si>
  <si>
    <t>О12-74</t>
  </si>
  <si>
    <t>Полуботинки "ТЕМП-3" с м/п</t>
  </si>
  <si>
    <t>юфть, подошва литьевая ТПУ+ПУ, МБС, К20, Щ20</t>
  </si>
  <si>
    <t>Полуботинки "ТЕМП-3"</t>
  </si>
  <si>
    <t>Знаки по электробезопасности 2.5.11 - 2.5.32  на пленке</t>
  </si>
  <si>
    <t>З28-4</t>
  </si>
  <si>
    <t>В черном чемоданчике</t>
  </si>
  <si>
    <t>Аптечка автомобильная "Колесо"</t>
  </si>
  <si>
    <t>В чехле в виде колеса</t>
  </si>
  <si>
    <t>Аптечка "Универсальная"</t>
  </si>
  <si>
    <t>Черный пластиковй чемодан</t>
  </si>
  <si>
    <t>Аптечка "Производственная"</t>
  </si>
  <si>
    <t>Пластиковый шкаф, на 30 человек</t>
  </si>
  <si>
    <t>Аптечка "Производственная" мет. шкаф</t>
  </si>
  <si>
    <t>Металлический шкаф, на 30 человек</t>
  </si>
  <si>
    <t>Аптечка "Коллективная"</t>
  </si>
  <si>
    <t>Пластиковый чемодан, для офиса и производства</t>
  </si>
  <si>
    <t>Аптечка "Нефтянника и газовика"</t>
  </si>
  <si>
    <t>Сумка-саквояж</t>
  </si>
  <si>
    <t>Аптечка противоожоговая "Фарм+Газ"</t>
  </si>
  <si>
    <t>Аптечка противоожоговая</t>
  </si>
  <si>
    <t xml:space="preserve">Аптечка для защитных сооружений </t>
  </si>
  <si>
    <t>100-150 человек</t>
  </si>
  <si>
    <t>400-650 человек</t>
  </si>
  <si>
    <t xml:space="preserve">Принят на снабжение МЧС России 01.11.2006 г. Приказ Министра  № 633 с изменениями по приказу №289   </t>
  </si>
  <si>
    <t>Аптечка для детских и учебных учреждений</t>
  </si>
  <si>
    <t>Сумка</t>
  </si>
  <si>
    <t>Сумка санитарная санинструктора</t>
  </si>
  <si>
    <t>Сумка санитарная сандружинника</t>
  </si>
  <si>
    <t xml:space="preserve">Покрывало спасательное </t>
  </si>
  <si>
    <t>Носилки тканевые "МЧС"</t>
  </si>
  <si>
    <t>Пломбы</t>
  </si>
  <si>
    <t xml:space="preserve">Пломба пластиковая </t>
  </si>
  <si>
    <t>Диаметр 10 мм, цена за 1 кг</t>
  </si>
  <si>
    <t>Пломба свинцовая</t>
  </si>
  <si>
    <t>Пломба УП-165</t>
  </si>
  <si>
    <t>Универсальная пломба, длина 165 мм</t>
  </si>
  <si>
    <t>Пломба УП-255</t>
  </si>
  <si>
    <t>Универсальная пломба, длина 255 мм</t>
  </si>
  <si>
    <t>Пломба мешковая "Дракон 330"</t>
  </si>
  <si>
    <t>Замковый механизм надежно защищен от прямого доступа, длина 330 мм</t>
  </si>
  <si>
    <t>Пломба мешковая "Дракон 400"</t>
  </si>
  <si>
    <t>Замковый механизм надежно защищен от прямого доступа, длина 400 мм</t>
  </si>
  <si>
    <t>Пломба мешковая "Дракон 445"</t>
  </si>
  <si>
    <t>Замковый механизм надежно защищен от прямого доступа, длина 445 мм</t>
  </si>
  <si>
    <t>Пломба ПК-91320</t>
  </si>
  <si>
    <t>Замковый механизм надежно защищен от прямого доступа, длина 320 мм</t>
  </si>
  <si>
    <t>Пломба ПК-91220</t>
  </si>
  <si>
    <t>Замковый механизм надежно защищен от прямого доступа, длина 220 мм</t>
  </si>
  <si>
    <t>Пломба "Крабсил"</t>
  </si>
  <si>
    <t>Пломба под проволоку</t>
  </si>
  <si>
    <t>Пломба "Контейнерсил"</t>
  </si>
  <si>
    <t>Болтовая пломба с несколькими степенями защиты</t>
  </si>
  <si>
    <t>Пломбиратор</t>
  </si>
  <si>
    <t xml:space="preserve">Используется для установки  свинцовых пломб и полиэтиленовых пломб. </t>
  </si>
  <si>
    <t>Спираль пломбировочная</t>
  </si>
  <si>
    <t>Диаметр 0,65 мм, длина 100 м</t>
  </si>
  <si>
    <t>Хозяйственные товары</t>
  </si>
  <si>
    <t>Лента оградительная 76 мм</t>
  </si>
  <si>
    <t>Рулон = 250 м</t>
  </si>
  <si>
    <t>Рулон = 100 м.</t>
  </si>
  <si>
    <t>Изолента ПВХ (65гр) черная</t>
  </si>
  <si>
    <t xml:space="preserve">Предназначена для ведения электромонтажных работ </t>
  </si>
  <si>
    <t>Изолента ХБ (100гр)</t>
  </si>
  <si>
    <t>Изолента ХБ (250гр)</t>
  </si>
  <si>
    <t>Лопата штыковая, совковая</t>
  </si>
  <si>
    <t>Углеродистая сталь</t>
  </si>
  <si>
    <t>Ведро оцинкованное</t>
  </si>
  <si>
    <t>12 л</t>
  </si>
  <si>
    <t>Ведро п/э 10 литров</t>
  </si>
  <si>
    <t>пластиковое, для хоз. нужд</t>
  </si>
  <si>
    <t>Ведро п/э 20 литров</t>
  </si>
  <si>
    <t>Лопата для снега оцинкованная</t>
  </si>
  <si>
    <t>Ребра жесткости, 355х380</t>
  </si>
  <si>
    <t>Ребра жесткости, 500х380</t>
  </si>
  <si>
    <t>Лопата породная совковая без черенка</t>
  </si>
  <si>
    <t>Лопата снегоуборочная аллюм</t>
  </si>
  <si>
    <t>355х380, без черенка</t>
  </si>
  <si>
    <t>Лопата снегоуборочная деревянная</t>
  </si>
  <si>
    <t>370x370 мм  с черенком</t>
  </si>
  <si>
    <t>юфть гидрофобная, подошва - нитрил, метод крепления: литьевой, до +300°С</t>
  </si>
  <si>
    <t>О10-3</t>
  </si>
  <si>
    <t>Ботинки  кожаные "Темп-Вулкан" с мет. подноском</t>
  </si>
  <si>
    <t>юфть гидрофобная, подошва - нитрил, метод крепления - литьевой, мет. носок, до +300°С</t>
  </si>
  <si>
    <t>О10-14</t>
  </si>
  <si>
    <t>Сапоги комбинированные "Темп-Вулкан"</t>
  </si>
  <si>
    <t>сапоги комбинированные с укрепленным подноском, с подошвой из нитрильной резины, размерный ряд 39-47</t>
  </si>
  <si>
    <t>О10-6</t>
  </si>
  <si>
    <t>Сапоги кожаные "Темп-Вулкан" с мет. носком.</t>
  </si>
  <si>
    <t>юфть,внутр. метал. носок, подошва - нитрил,  метод крепления - литьевой, МУН-200, от 100 пар</t>
  </si>
  <si>
    <t>О10-9</t>
  </si>
  <si>
    <t>Сапоги  литейщика кожаные "Темп-Вулкан"</t>
  </si>
  <si>
    <t>юфть гидрофобная,МУН-200, подошва - нитрил, метод крепления - литьевой.</t>
  </si>
  <si>
    <t>О10-15</t>
  </si>
  <si>
    <t>Ботинки  кожаные "Темп-Вулкан-Сварщик" с мет. носком.</t>
  </si>
  <si>
    <t>юфть гидрофобная, МУН-200, подошва - нитрил, метод крепления - литьевой.</t>
  </si>
  <si>
    <t>Обувь для защиты от воды</t>
  </si>
  <si>
    <t>Сапоги женские резиновые</t>
  </si>
  <si>
    <t>Формовые</t>
  </si>
  <si>
    <t>Сапоги мужские резиновые</t>
  </si>
  <si>
    <t>Сапоги болотные</t>
  </si>
  <si>
    <t>черного цвета</t>
  </si>
  <si>
    <t>Сапоги резиновые шахтерские</t>
  </si>
  <si>
    <t>Усиленный подн. 15 Дж, набор ребристых усилителей, высота 35 см</t>
  </si>
  <si>
    <t>Сапоги резиновые проходческие</t>
  </si>
  <si>
    <t>Усиленный подн. 15 Дж, набор ребристых усилителей, высота 75 см</t>
  </si>
  <si>
    <t>Сапоги женские РС11</t>
  </si>
  <si>
    <t>Сапоги женские высокие, высота 32 см.</t>
  </si>
  <si>
    <t>Сапоги женские РС11-2</t>
  </si>
  <si>
    <t>Сапоги женские средние, высота 27 см.</t>
  </si>
  <si>
    <t>Сапоги женские РС11-УТ</t>
  </si>
  <si>
    <t>Сапоги женские высокие утепленные, высота 32 см.</t>
  </si>
  <si>
    <t xml:space="preserve">Сапоги женские ПС2 </t>
  </si>
  <si>
    <t>Сапоги женские, матовые, высота 26 см.</t>
  </si>
  <si>
    <t>Сапоги мужские ПС9</t>
  </si>
  <si>
    <t>Сапоги мужские высокие, высота 38 см.</t>
  </si>
  <si>
    <t>Сапоги мужские ПС9-1М</t>
  </si>
  <si>
    <t>Сапоги мужские высокие с манжетами, высота 44 см.</t>
  </si>
  <si>
    <t>Сапоги мужские ПС9-1УТ</t>
  </si>
  <si>
    <t>Сапоги мужские высокие утепленные, высота 38 см.</t>
  </si>
  <si>
    <t>Сапоги мужские ПС9-2</t>
  </si>
  <si>
    <t>Сапоги мужские ПС1-УТ</t>
  </si>
  <si>
    <t>Сапоги мужские, утепленные, высота 27 см.</t>
  </si>
  <si>
    <t xml:space="preserve">Сапоги мужские ПС15-1 </t>
  </si>
  <si>
    <t>Сапоги мужские высокие, высота 38 см., трехкомпонентное литье.</t>
  </si>
  <si>
    <t>Сапоги рыбацкие с п/к ПС-9ПК</t>
  </si>
  <si>
    <t>Сапоги рыбацкие с полукомбинезоном, цвет зеленый</t>
  </si>
  <si>
    <t>Сапоги для пищ. промышленности РС16-Б</t>
  </si>
  <si>
    <t>Галоши садовые</t>
  </si>
  <si>
    <t>ПВХ</t>
  </si>
  <si>
    <t>Сандали для душа</t>
  </si>
  <si>
    <t>материал - эва</t>
  </si>
  <si>
    <t>Защита рук</t>
  </si>
  <si>
    <t>Рукавицы и перчатки для защиты от механических воздействий</t>
  </si>
  <si>
    <t>Перчатки трикотажные из смесовой пряжи</t>
  </si>
  <si>
    <t>4-х нитка, высокая прочность, вес - 52 г., 10 класс</t>
  </si>
  <si>
    <t>Перчатки х\б с  точечным ПВХ покрытием</t>
  </si>
  <si>
    <t xml:space="preserve">4-х нитка, повышенная износостойкость, 10 класс, ПВХ покрытие "Точка"                                                                                               </t>
  </si>
  <si>
    <t>Перчатки х\б с ПВХ "Волна"</t>
  </si>
  <si>
    <t xml:space="preserve">5-ти нитка, повышенная износостойкость, 10 класс, ПВХ покрытие "Волна"                                                                                                                              </t>
  </si>
  <si>
    <t>Перчатки х\б с латексным покрытием ладони и кончиков пальцев</t>
  </si>
  <si>
    <t>Х/б, повышенные сцепные свойства</t>
  </si>
  <si>
    <t>Перчатки трикотажные с двойным латексным покрытием</t>
  </si>
  <si>
    <t>Степень затемнения С3-С6, размер 121 х 69 мм</t>
  </si>
  <si>
    <t xml:space="preserve">Стекло ТИСС для маски сварщика </t>
  </si>
  <si>
    <t>Степень затемнения С3-С6, размер 110 х 90 мм</t>
  </si>
  <si>
    <t xml:space="preserve">Стекло ТИСС защитное, прозрачное </t>
  </si>
  <si>
    <t>размер: 110 х 90 мм, 121 х 69 мм, 102 х 52 мм</t>
  </si>
  <si>
    <t>Каски защитные и аксессуары</t>
  </si>
  <si>
    <t>С17-33</t>
  </si>
  <si>
    <t>Каска защитная "Лидер"</t>
  </si>
  <si>
    <t>Пластиковое оголовье, цвет - оранжевый, белый, красный, синий, зеленый, желтый</t>
  </si>
  <si>
    <t>Каска защитная «Бленхейм» (JSP-Ампаро)</t>
  </si>
  <si>
    <t>Пластиковый амортизатор, лента для подбородка, широкая цветовая гамма, 440В</t>
  </si>
  <si>
    <t>Ленточка от пота для каски «Бленхейм» (JSP-Ампаро)</t>
  </si>
  <si>
    <t>Текстильная налобная ленточка от пота.</t>
  </si>
  <si>
    <t>Каска защитная СОМЗ-55</t>
  </si>
  <si>
    <t>Текстильный амортизатор, цвет - оранжевый, белый, синий.</t>
  </si>
  <si>
    <t>Каска защитная Супер Босс (UVEX) арт. 9750</t>
  </si>
  <si>
    <t>С17-9</t>
  </si>
  <si>
    <t>Подшлемник утепленный</t>
  </si>
  <si>
    <t>Диагональ+ватин, размер регулируется шнуровкой</t>
  </si>
  <si>
    <t>С17-7</t>
  </si>
  <si>
    <t>Подшлемник трикотажный</t>
  </si>
  <si>
    <t>Состав 30Па/ 70 шерсть, защита от пониженных температур</t>
  </si>
  <si>
    <t>Полнолицевая  маска "Эдвантидж 3221" (MSA Auer)</t>
  </si>
  <si>
    <t>Силиконовая, панорамный экран из поликарбоната, размер М, байонетное крепление фильтров</t>
  </si>
  <si>
    <t>С21-38</t>
  </si>
  <si>
    <t>Полнолицевая маска 3S (MSA Auer)</t>
  </si>
  <si>
    <t>Панорамный экран из поликарбоната, резьбовое соединение</t>
  </si>
  <si>
    <t>Полумаски и полнолицевые маски</t>
  </si>
  <si>
    <t>С21-95</t>
  </si>
  <si>
    <t>Полумаска "Виллсон Вальюэйр" (Sperian) арт. 10 015 73</t>
  </si>
  <si>
    <t>Из м-ла "Kraton®", без испол. силикона, компл.фильтрами серии "Виллсон Т"</t>
  </si>
  <si>
    <t>С21-96</t>
  </si>
  <si>
    <t>Полумаска "Виллсон МХ" (Sperian) арт. 10 015 58</t>
  </si>
  <si>
    <t>Лиц. часть-силикон, тройная линия обтюрации, компл. фильтрами  серии Виллсон Т</t>
  </si>
  <si>
    <t>С21-73</t>
  </si>
  <si>
    <t>Полнолицевая маска "Оптифит" (Sperian) арт. 17 150 11</t>
  </si>
  <si>
    <t>Панорамный экран из поликарбоната, резьбовое  крепление RD40</t>
  </si>
  <si>
    <t>С21-94</t>
  </si>
  <si>
    <t>Полнолицевая маска "Оптифит Твин" (Sperian) арт. 17 152 41</t>
  </si>
  <si>
    <t>Силиконовая, панорамный экран из поликарбоната, байонетное крепление фильтров, размер М</t>
  </si>
  <si>
    <t>Сменные патроны, фильтры, предфильтры к полумаскам и полнолицевым маскам</t>
  </si>
  <si>
    <t>С21-74</t>
  </si>
  <si>
    <t>Сменный фильтр A2, 250 мл, пластик. корпус  (Sperian) арт. 17 880 00</t>
  </si>
  <si>
    <t>Защита от органических газов  и паров, резьбовое соединение RD40</t>
  </si>
  <si>
    <t>С21-75</t>
  </si>
  <si>
    <t>Сменный фильтр K2, 250 мл, пластик. корпус (Sperian) арт. 17 880 20</t>
  </si>
  <si>
    <t>Защита от аммиака и его производных, резьбовое соединение RD40</t>
  </si>
  <si>
    <t>С21-76</t>
  </si>
  <si>
    <t>Сменный фильтр A2B2, 250 мл, пластик. корпус (Sperian) арт. 17 880 75</t>
  </si>
  <si>
    <t>Защита от органических и неорганических газов и паров, резьбовое соединение</t>
  </si>
  <si>
    <t>С21-77</t>
  </si>
  <si>
    <t>Сменный фильтр A2B2, 450 мл, пластик.корпус (Sperian) арт. 17 881 75</t>
  </si>
  <si>
    <t>С21-78</t>
  </si>
  <si>
    <t>Сменный фильтр A2B2P3, 250 мл, пластик. корпус (Sperian) арт. 17 880 70</t>
  </si>
  <si>
    <t>Защита от орган. и неорган. газов и паров, аэрозолей, пыли, соединение RD40</t>
  </si>
  <si>
    <t>С21-79</t>
  </si>
  <si>
    <t>Сменный фильтр A2B2P3, 450 мл, пластик корпус (Sperian) арт. 17 881 70</t>
  </si>
  <si>
    <t>С21-82</t>
  </si>
  <si>
    <t>Сменный фильтр A2B2E2K1P3, 450 мл, пластик. корпус (Sperian) арт. 17 881 45</t>
  </si>
  <si>
    <t>Защита от орган., неорган., кислых газов и паров, аммиака, аэрозолей, пыли</t>
  </si>
  <si>
    <t>С21-93</t>
  </si>
  <si>
    <t>Сменный фильтр P3, 250 мл, пластик. корпус (Sperian) арт. 17 860 00</t>
  </si>
  <si>
    <t>Защита  от жидких и твердых аэрозолей, пыли, резьбовое соединение RD40</t>
  </si>
  <si>
    <t>С21-81</t>
  </si>
  <si>
    <t>Сменный фильтр A2, 250 мл, алюмин. корпус (Sperian) арт. 17 85 010</t>
  </si>
  <si>
    <t>Защита от органических газов и паров, резьбовое соединение RD40</t>
  </si>
  <si>
    <t>С21-97</t>
  </si>
  <si>
    <t>Сменный фильтр А1 серия Виллсон Т (Sperian) арт. 10 016 19</t>
  </si>
  <si>
    <t>Защита от органических газов и паров, байонетное крепление фильтра</t>
  </si>
  <si>
    <t>С21-98</t>
  </si>
  <si>
    <t>Сменный фильтр А2 серия Виллсон Т (Sperian) арт. 10 015 77</t>
  </si>
  <si>
    <t>С21-99</t>
  </si>
  <si>
    <t>Сменный фильтр В1 серия Виллсон Т (Sperian) арт. 10 015 78</t>
  </si>
  <si>
    <t>Защита от неорганических газов и паров, байонетное крепление фильтра</t>
  </si>
  <si>
    <t>С21-100</t>
  </si>
  <si>
    <t>Сменный фильтр А1В1 серия Виллсон Т (Sperian) арт. 10 016 08</t>
  </si>
  <si>
    <t>Защита от органических  и неорганических газов и паров, байонетное крепление фильтра</t>
  </si>
  <si>
    <t>С21-101</t>
  </si>
  <si>
    <t>Сменный фильтр А1Е1 серия Виллсон Т (Sperian) арт. 10 015 79</t>
  </si>
  <si>
    <t>Защита от органических  и кислых газов и паров, байонетное крепление фильтра</t>
  </si>
  <si>
    <t>С21-102</t>
  </si>
  <si>
    <t>Сменный фильтр К2 серия Виллсон Т  (Sperian) арт. 10 015 80</t>
  </si>
  <si>
    <t>Защита от аммиака и его органических соединений, байонетное крепление фильтра</t>
  </si>
  <si>
    <t>С21-103</t>
  </si>
  <si>
    <t>Сменный фильтр А1В1Е1К1 серия Виллсон Т (Sperian) арт. 10 015 81</t>
  </si>
  <si>
    <t>Защита от орган., неорганич., кислых газов и паров, аммиака , байонетное крепл.</t>
  </si>
  <si>
    <t>С21-104</t>
  </si>
  <si>
    <t>Сменный фильтр Р3 серия Виллсон Т(Sperian) арт. 10 035 29</t>
  </si>
  <si>
    <t>Защита от жидких и твердых аэрозолей, пыли, байонетное крепление фильтра</t>
  </si>
  <si>
    <t>С21-105</t>
  </si>
  <si>
    <t>Предфильтр Р2 серия Виллсон Т (Sperian) арт. 10 028 01</t>
  </si>
  <si>
    <t>Дополнительная защита  к фильтрам  серии Виллсон Т  от аэрозолей  и пыли</t>
  </si>
  <si>
    <t>С21-106</t>
  </si>
  <si>
    <t>Держатель предфильтра  серия Виллсон Т (Sperian) арт. 10 015 90</t>
  </si>
  <si>
    <t>Используется  для крепления предфильтра Р2 на противогазовый фильтр</t>
  </si>
  <si>
    <t>С21-115</t>
  </si>
  <si>
    <t>Сменный фильтр  Е2, 250 мл, алюмин. корпус (Sperian Protection), арт. 17 850 60</t>
  </si>
  <si>
    <t>Защита от  кислых газов и паров</t>
  </si>
  <si>
    <t>С21-116</t>
  </si>
  <si>
    <t xml:space="preserve">Куртка с центральной потайной застежкой на пуговицы, с отложным воротником. Накладные нагрудные и объемные боковые карманы. Специальный карман для телефона. Рукава на манжете, с налокотниками. На спине кулиска по линии талии. </t>
  </si>
  <si>
    <t>3.099</t>
  </si>
  <si>
    <t>Полукомбинезон мужской "Сити" цв.серый</t>
  </si>
  <si>
    <t>С многофункциональным накладным и боковыми карманами, с наколенниками. Сзади – накладные карманы и карман для инструментов. Бретели с застежкой на пряжку регули­руются по длине.</t>
  </si>
  <si>
    <t>3.095</t>
  </si>
  <si>
    <t>Брюки мужские "Сити" цв.серый</t>
  </si>
  <si>
    <t>Карманы накладные и боковые, специальный карман для инструментов, наколенники. Застежка – «молния». Пояс со шлевками.</t>
  </si>
  <si>
    <t>3.096</t>
  </si>
  <si>
    <t>Куртка женская "Сити" цв.серый</t>
  </si>
  <si>
    <t>Застежка на «молнию» и липкую ленту «Велькро». Отложной воротник. Карманы объем­ные накладные и боковые прорезные. Специальный карман для телефона. Рукава с налокотниками. Ширина куртки регулируется по низу.</t>
  </si>
  <si>
    <t>3.097</t>
  </si>
  <si>
    <t>Полукомбинезон женский "Сити" цв.серый</t>
  </si>
  <si>
    <t xml:space="preserve">Полукомбинезон с наколенниками. На груди – накладной карман с клапаном и отделением для ручки. Сзади – накладные карманы и карман для инструментов. Бретели регулируются по длине. </t>
  </si>
  <si>
    <t>3.098</t>
  </si>
  <si>
    <t>Брюки женские "Сити" цв.серый</t>
  </si>
  <si>
    <t>Карманы накладные и боковые, специальный карман для инструментов, наколенники. По линии талии брюки стянуты эластичной тесьмой.</t>
  </si>
  <si>
    <t>3.302</t>
  </si>
  <si>
    <t>Халат мужской "Сити" цв.серый</t>
  </si>
  <si>
    <t>Центральная потайная застежка на пуговицы, отложной воротник с лацканами, накладные карманы. Специальный карман для телефона, отделение для карандаша.</t>
  </si>
  <si>
    <t>3.246</t>
  </si>
  <si>
    <t>Жилет "Сити" цв.серый</t>
  </si>
  <si>
    <t>Центральная застежка на «молнию». Многофункциональные карманы, специальные отделения и петля для навешивания инструментов, внутренний карман для документов.</t>
  </si>
  <si>
    <t>Спецодежда  утепленная "Техноавиа"</t>
  </si>
  <si>
    <t>2.192</t>
  </si>
  <si>
    <t>Куртка  мужская  утепленная "Форт"</t>
  </si>
  <si>
    <t>Ткань: «Фореман» (Foreman) смесовая с отделкой Teflon® фирмы Du Pont® (67% полиэстер, 33% хлопок), 252 г/кв.м. Производство фирмы Concordia (Бельгия).
Световозвращающий материал: полосы шириной 5 см, обеспечивают хорошую видимость. Утеплитель: Тинсулейт™.</t>
  </si>
  <si>
    <t>2.190</t>
  </si>
  <si>
    <t>Полукомбинезон утепленный мужской  "Форт"</t>
  </si>
  <si>
    <t>2.202</t>
  </si>
  <si>
    <t>Полукомбинезон мужской  утепленный "Винтер" цв.черный</t>
  </si>
  <si>
    <t>Р2-108 снят</t>
  </si>
  <si>
    <t>Полукомбинезон зеленый</t>
  </si>
  <si>
    <t>смесовая ткань, 51%Хл/49%ПЭ, плотн. 220г/м2, цвет - зеленый</t>
  </si>
  <si>
    <t>Р2-117 снят</t>
  </si>
  <si>
    <t>Халат женский "Лада" бордовый</t>
  </si>
  <si>
    <t>европейская смесовая ткань, 65%ПЭ/35%Хл, плотн. 210 г/м2, цвет - бордовый + с серой отделкой</t>
  </si>
  <si>
    <t>Р3-15</t>
  </si>
  <si>
    <t>Жилет ИТР</t>
  </si>
  <si>
    <t>Тк. смесовая 35%Хл/65%ПЭ 210г/м, утепл. Синтепон 120 г/м., цвет - синий</t>
  </si>
  <si>
    <t>Спецодежда  летняя "Техноавиа"</t>
  </si>
  <si>
    <t>3.001</t>
  </si>
  <si>
    <t>Костюм лётный летний тип "А" камуфлированный (Куртка, брюки)</t>
  </si>
  <si>
    <t>3.011</t>
  </si>
  <si>
    <t>Брюки лётные летние камуфлированные</t>
  </si>
  <si>
    <t>3.002</t>
  </si>
  <si>
    <t>Полуботинки "Атлетик"</t>
  </si>
  <si>
    <t>Нобук и воздухопроницаемый материал+мембрана Drytex, мет. Подносок</t>
  </si>
  <si>
    <t>Обувь для защиты от пониженных температур</t>
  </si>
  <si>
    <t>О9-17</t>
  </si>
  <si>
    <t>Ботинки "ТЕМП-2" утепленные</t>
  </si>
  <si>
    <t>юфть, подошва литьевая ТПУ+ТПУ, утеплитель - искусственный мех, МБС, К20, Щ20</t>
  </si>
  <si>
    <t>О9-25</t>
  </si>
  <si>
    <t>Ботинки "ТЕМП-ПРОФИ " утепленные с МП</t>
  </si>
  <si>
    <t>юфть, подошва литьевая ПУ+ТПУ, утеплитель - овчина, МБС, К20, Щ20, МУН-200</t>
  </si>
  <si>
    <t>О9-39</t>
  </si>
  <si>
    <t>Ботинки "ТЕМП-ПРОФИ" утепленные</t>
  </si>
  <si>
    <t>юфть, подошва литьевая ПУ+ТПУ, утеплитель - овчина, МБС, К20, Щ20</t>
  </si>
  <si>
    <t>О9-49</t>
  </si>
  <si>
    <t>Ботинки "ЛЕДИ-КОМФОРТ" утепленные</t>
  </si>
  <si>
    <t>натуральная кожа, подошва литьевая ПУ, утеплитель - овчина, МБС, К20, Щ20</t>
  </si>
  <si>
    <t>Ботинки "Октябрь" юфтевые, утепленные</t>
  </si>
  <si>
    <t>Ботинки бортопрошивные, юфтевые, утеплитель - искуственный мех.</t>
  </si>
  <si>
    <t>Ботинки "Октябрь" женские, утепленные</t>
  </si>
  <si>
    <t>Ботинки суконные мужские</t>
  </si>
  <si>
    <t>Сапоги суконные женские</t>
  </si>
  <si>
    <t>Сапоги "Октябрь" юфтевые, утепленные</t>
  </si>
  <si>
    <t>Сапоги бортопрошивные, юфтевые, утеплитель - искуственный мех.</t>
  </si>
  <si>
    <t>О9-18</t>
  </si>
  <si>
    <t>Сапоги "ТЕМП-2" утепленные</t>
  </si>
  <si>
    <t>юфть-кирза,подошва литьевая ТПУ+ТПУ, утеплитель - искусственный мех, МБС, К20, Щ20</t>
  </si>
  <si>
    <t>О9-54</t>
  </si>
  <si>
    <t>Сапоги "УСТЮГ" утепленные  с МП</t>
  </si>
  <si>
    <t>искусственный мех, перед, задинка, задний ремень из юфти, подошвой из двухслойного полиуретана</t>
  </si>
  <si>
    <t>О9-52</t>
  </si>
  <si>
    <t>Сапоги "ЛЕСНИК" утепленные</t>
  </si>
  <si>
    <t>О9-51</t>
  </si>
  <si>
    <t>Сапоги "ЛЕДИ-КОМФОРТ" утепленные</t>
  </si>
  <si>
    <t>юфть, подошва ПУ, утеплитель - натуральный мех, МБС</t>
  </si>
  <si>
    <t>Сапоги "Аляска"</t>
  </si>
  <si>
    <t>цвет: камуфлированный, черный. Калоша - эва, вкладной чулок</t>
  </si>
  <si>
    <t>Сапоги "Охотник"</t>
  </si>
  <si>
    <t>цвет: камуфлированный, черный. Калоша - эва</t>
  </si>
  <si>
    <t>О9-6</t>
  </si>
  <si>
    <t>Валенки на резиновой подошве</t>
  </si>
  <si>
    <t>овечья шерсть, подошва - морозостойкая резина</t>
  </si>
  <si>
    <t>О9-4</t>
  </si>
  <si>
    <t>Валенки</t>
  </si>
  <si>
    <t>100% овечья шерсть</t>
  </si>
  <si>
    <t>Войлочные сапоги "Валеши"</t>
  </si>
  <si>
    <t>100% овечья шерсть, шитые из толстого войлока, ПВХ подошва</t>
  </si>
  <si>
    <t>О9-29</t>
  </si>
  <si>
    <t>УНТЫ</t>
  </si>
  <si>
    <t>овчина, подошва - пятислойный войлок/пористая резина</t>
  </si>
  <si>
    <t>О9-5</t>
  </si>
  <si>
    <t>Галоши для валенок</t>
  </si>
  <si>
    <t>резина, высота - 6,5 см.</t>
  </si>
  <si>
    <t>О9-7</t>
  </si>
  <si>
    <t>Чулок утепляющий меховой</t>
  </si>
  <si>
    <t>искусственный мех, высота - 27-28 см</t>
  </si>
  <si>
    <t>Чулок утепляющий "Полизон"</t>
  </si>
  <si>
    <t>3х слойный теплоизоляционный материал, средний слой металлизированный</t>
  </si>
  <si>
    <t>Обувь для защиты от повышенных температур</t>
  </si>
  <si>
    <t>О10-7</t>
  </si>
  <si>
    <t>Ботинки "Темп-Вулкан" без мет. носка</t>
  </si>
  <si>
    <t>Противогаз ВК с МГП</t>
  </si>
  <si>
    <t>П32-30</t>
  </si>
  <si>
    <t>Противогаз ВК с МГП-В</t>
  </si>
  <si>
    <t>П32-31</t>
  </si>
  <si>
    <t>Противогаз ВК с ППМ</t>
  </si>
  <si>
    <t>П32-32</t>
  </si>
  <si>
    <t>Противогаз ДПГ-3 с гофротрубкой</t>
  </si>
  <si>
    <t>П32-33</t>
  </si>
  <si>
    <t>Противогаз ДПГ-3 без гофротрубки</t>
  </si>
  <si>
    <t>П32-34</t>
  </si>
  <si>
    <t>Коробка ВК</t>
  </si>
  <si>
    <t>П32-9</t>
  </si>
  <si>
    <t>Противогаз шланговый ПШ-1С (10м. в сумке)</t>
  </si>
  <si>
    <t>П32-10</t>
  </si>
  <si>
    <t>Противогаз шланговый ПШ-1Б (10м.на барабане)</t>
  </si>
  <si>
    <t>П32-11</t>
  </si>
  <si>
    <t>Противогаз шланговый ПШ-20РВ (ручная воздуходувка 20м (одна линия)</t>
  </si>
  <si>
    <t>П32-12</t>
  </si>
  <si>
    <t>Противогаз шланговый ПШ-20ЭРВ (электро-ручная воздуходувка 20м (одна линия)</t>
  </si>
  <si>
    <t>П32-6</t>
  </si>
  <si>
    <t>Противогаз среднего габарита ПФСГ-98 с маской ШМП марки СО</t>
  </si>
  <si>
    <t>Защита  от оксида  углерода</t>
  </si>
  <si>
    <t>П32-7</t>
  </si>
  <si>
    <t>Противогаз среднего габарита ПФСГ-98 с маской ШМП марки М</t>
  </si>
  <si>
    <t>Защита от оксида углерода в присутствии паров органических веществ, кислых газов, аммиака, мышьякови</t>
  </si>
  <si>
    <t>П32-35</t>
  </si>
  <si>
    <t>Противогаз  малого габарита А с  ШМП</t>
  </si>
  <si>
    <t>Защита от паров органических  соединений</t>
  </si>
  <si>
    <t>П32-36</t>
  </si>
  <si>
    <t>Противогаз  малого габарита В с  ШМП</t>
  </si>
  <si>
    <t>Защита от паров неорганических соединений, хлора.</t>
  </si>
  <si>
    <t>П32-37</t>
  </si>
  <si>
    <t>Противогаз  малого габарита КД с ШМП</t>
  </si>
  <si>
    <t>Защита от кислых газов и паров, аммиака, сероводорода</t>
  </si>
  <si>
    <t>П32-38</t>
  </si>
  <si>
    <t>Противогаз  малого габарита БКФ с  ШМП</t>
  </si>
  <si>
    <t>Защита от кисл.газов и паров,органич. паров,фосфор и хлороргани.ядохимикатов,мышьяковистого водорода</t>
  </si>
  <si>
    <t>П32-39</t>
  </si>
  <si>
    <t>Противогаз  малого габарита Г с  ШМП</t>
  </si>
  <si>
    <t>Защита от аммиака</t>
  </si>
  <si>
    <t>П32-40</t>
  </si>
  <si>
    <t>Противогаз  малого габарита А с ППМ</t>
  </si>
  <si>
    <t>П32-41</t>
  </si>
  <si>
    <t>Противогаз  малого габарита В с ППМ</t>
  </si>
  <si>
    <t>Защита от паров неорганических соединений, хлора</t>
  </si>
  <si>
    <t>П32-42</t>
  </si>
  <si>
    <t>Противогаз  малого габарита КД с ППМ</t>
  </si>
  <si>
    <t>П32-43</t>
  </si>
  <si>
    <t>Противогаз  малого габарита БКФ с ППМ</t>
  </si>
  <si>
    <t>П32-44</t>
  </si>
  <si>
    <t>Противогаз  малого габарита Г с ППМ</t>
  </si>
  <si>
    <t>П32-45</t>
  </si>
  <si>
    <t>Противогаз среднего габарита А с  ШМП</t>
  </si>
  <si>
    <t>П32-46</t>
  </si>
  <si>
    <t>Противогаз среднего габарита В с ШМП</t>
  </si>
  <si>
    <t>П32-47</t>
  </si>
  <si>
    <t>Противогаз среднего габарита КД с ШМП</t>
  </si>
  <si>
    <t>П32-48</t>
  </si>
  <si>
    <t>Противогаз среднего габарита БКФ с ШМП</t>
  </si>
  <si>
    <t>П32-49</t>
  </si>
  <si>
    <t>Противогаз среднего габарита Г с ШМП</t>
  </si>
  <si>
    <t>П32-50</t>
  </si>
  <si>
    <t>Противогаз  среднего  габарита А с ППМ</t>
  </si>
  <si>
    <t>П32-51</t>
  </si>
  <si>
    <t>Противогаз  среднего  габарита В с ППМ</t>
  </si>
  <si>
    <t>П32-52</t>
  </si>
  <si>
    <t>Противогаз  среднего  габарита КД с ППМ</t>
  </si>
  <si>
    <t>П32-53</t>
  </si>
  <si>
    <t>Противогаз  среднего  габарита БКФ с ППМ</t>
  </si>
  <si>
    <t>П32-54</t>
  </si>
  <si>
    <t>Противогаз  среднего  габарита Г с ППМ</t>
  </si>
  <si>
    <t>П32-55</t>
  </si>
  <si>
    <t>Противогаз большого габарита А с ШМП</t>
  </si>
  <si>
    <t>П32-56</t>
  </si>
  <si>
    <t>Противогаз большого габарита В с ШМП</t>
  </si>
  <si>
    <t>П32-57</t>
  </si>
  <si>
    <t>Противогаз большого габарита КД с ШМП</t>
  </si>
  <si>
    <t>П32-58</t>
  </si>
  <si>
    <t>Противогаз большого габарита БКФ с ШМП</t>
  </si>
  <si>
    <t>П32-59</t>
  </si>
  <si>
    <t>Противогаз большого габарита Г с ШМП</t>
  </si>
  <si>
    <t>П32-60</t>
  </si>
  <si>
    <t>Противогаз большого габарита М с ШМП</t>
  </si>
  <si>
    <t>Защита от оксида углерода в присутст.паров органич.вещ-в, кисл.газов,аммиака,мышьяковистого водорода</t>
  </si>
  <si>
    <t>П32-61</t>
  </si>
  <si>
    <t>Противогаз большого габарита СО с ШМП</t>
  </si>
  <si>
    <t>Защита от  оксида углерода</t>
  </si>
  <si>
    <t>П32-62</t>
  </si>
  <si>
    <t>Противогаз большого габарита А  с ППМ, с МГП</t>
  </si>
  <si>
    <t>П32-63</t>
  </si>
  <si>
    <t>Противогаз большого габарита В с ППМ, с МГП</t>
  </si>
  <si>
    <t>П32-64</t>
  </si>
  <si>
    <t>Противогаз большого габарита КД с ППМ, с МГП</t>
  </si>
  <si>
    <t>П32-65</t>
  </si>
  <si>
    <t>Противогаз большого габарита БКФ с ППМ, с МГП</t>
  </si>
  <si>
    <t>Защита от кисл.газов и паров,органич.паров,фосфор и хлорорганич.ядохимикатов,мышьяковистого водорода</t>
  </si>
  <si>
    <t>П32-66</t>
  </si>
  <si>
    <t>Противогаз большого габарита Г с ППМ, с МГП</t>
  </si>
  <si>
    <t>П32-67</t>
  </si>
  <si>
    <t>Противогаз большого габарита  СО с ППМ</t>
  </si>
  <si>
    <t>П32-23</t>
  </si>
  <si>
    <t>Шлем-маска ШМП</t>
  </si>
  <si>
    <t>Для противогазов, полностью закрывает голову</t>
  </si>
  <si>
    <t>П32-24</t>
  </si>
  <si>
    <t>Панорамная маска ППМ-88 к противогазу</t>
  </si>
  <si>
    <t>Стекло панорамного обзора, переговорное устройство, оголовье, обтюратор  подвернутый</t>
  </si>
  <si>
    <t>П32-25</t>
  </si>
  <si>
    <t>Гофротрубка для противогаза</t>
  </si>
  <si>
    <t>П32-26</t>
  </si>
  <si>
    <t>Сумка для противогаза</t>
  </si>
  <si>
    <t>Х/б,  повышенные  износостойкость, сцепные свойства</t>
  </si>
  <si>
    <t>Перчатки комбинированные кожаные "Радуга"</t>
  </si>
  <si>
    <t xml:space="preserve">Мебельная кожа, износостойкие. "Радуга"                                                                                                                                                                                   </t>
  </si>
  <si>
    <t>RL6</t>
  </si>
  <si>
    <t>Перчатки кожаные Сибирь РЛ6</t>
  </si>
  <si>
    <t xml:space="preserve">Перчатки из кожи КРС желтого цвета, пятипалые, 260 мм. </t>
  </si>
  <si>
    <t>0115+</t>
  </si>
  <si>
    <t>Перчатки комбинированные спилковые  "Гриф" (88pbsa)</t>
  </si>
  <si>
    <t>Говяжий спилок, мягкие и износостойкие</t>
  </si>
  <si>
    <t>0115CB</t>
  </si>
  <si>
    <t>Перчатки комбинированные спилковые  "Гриф" ЖЕЛТЫЕ</t>
  </si>
  <si>
    <t>Говяжий спилок, мягкие и износостойкие, желтый спилок.</t>
  </si>
  <si>
    <t>Каскетка-бейсболка с пластиковой вставкой</t>
  </si>
  <si>
    <t>Безопасность высотных работ</t>
  </si>
  <si>
    <t>Удерживающая привязь УПР I</t>
  </si>
  <si>
    <t>Строп в комплект не входит, покупается отдельно.</t>
  </si>
  <si>
    <t>Удерживающая система УС1А (лента)</t>
  </si>
  <si>
    <t>С фалом из нейлоновой ленты, безлямочный. Старое название ПП1А</t>
  </si>
  <si>
    <t>Удерживающая система УС1Б (трос)</t>
  </si>
  <si>
    <t>С фалом из троса в облочке. Старое название ПП1Б</t>
  </si>
  <si>
    <t>Удерживающая система УС1В (канат)</t>
  </si>
  <si>
    <t>С фалом  из полиамидного каната, безлямочный. Старое название ПП1В</t>
  </si>
  <si>
    <t>Удерживающая система УС1Г (цепь)</t>
  </si>
  <si>
    <t>С фалом  из металлической цепи, безлямочный. Старое название ПП1Г</t>
  </si>
  <si>
    <t>Удерживающая привязь УПР II Д</t>
  </si>
  <si>
    <t>Удерживающая система УС II АД (лента)</t>
  </si>
  <si>
    <t>С наплечными лямками, ленточный строп. Старое название ПП II АД</t>
  </si>
  <si>
    <t>Удерживающая система УС II БД (трос)</t>
  </si>
  <si>
    <t>С наплечными лямками, трос в оболочке. Старое название ПП II БД</t>
  </si>
  <si>
    <t>Удерживающая система УС II ВД (канат)</t>
  </si>
  <si>
    <t>С наплечными лямками, полиамидный канат. Старое название ПП II ВД</t>
  </si>
  <si>
    <t>Удерживающая система УС II ГД (цепь)</t>
  </si>
  <si>
    <t>С наплечными лямками, цепь. Старое название ПП II ГД</t>
  </si>
  <si>
    <t>Удерживающая система УС II АЖ (лента)</t>
  </si>
  <si>
    <t>С наплечными и набедренными лямками, ленточный строп. Ранее - ПП II АЖ</t>
  </si>
  <si>
    <t>Удерживающая система УС II БЖ (трос)</t>
  </si>
  <si>
    <t>С наплечными и набедренными лямками, трос в оболочке. Ранее - ПП II БЖ</t>
  </si>
  <si>
    <t>Удерживающая система УС II ВЖ (канат)</t>
  </si>
  <si>
    <t>С наплечными и набедренными лямками, полиамидный канат. Ранее - ПП II ВЖ</t>
  </si>
  <si>
    <t>Удерживающая система УС II ГЖ (цепь)</t>
  </si>
  <si>
    <t>С наплечными и набедренными лямками, цепь. Ранее - ПП II ГЖ</t>
  </si>
  <si>
    <t>Страховочная привязь СС II АД (лента)</t>
  </si>
  <si>
    <t>Привязь с наплечными лямками, лента.</t>
  </si>
  <si>
    <t>Страховочная привязь СС II БД (трос)</t>
  </si>
  <si>
    <t>Привязь с наплечными лямками, трос в оболочке.</t>
  </si>
  <si>
    <t>Страховочная привязь СС II ВД (канат)</t>
  </si>
  <si>
    <t>Привязь с наплечными лямками, полиамидный канат.</t>
  </si>
  <si>
    <t>Страховочная привязь СС II ГД (цепь)</t>
  </si>
  <si>
    <t>Привязь с наплечными лямками, цепь.</t>
  </si>
  <si>
    <t>Строп А</t>
  </si>
  <si>
    <t>Строп из полиамидной ленты.</t>
  </si>
  <si>
    <t>Строп А с дополнительным карабином</t>
  </si>
  <si>
    <t>Строп из полиамидной ленты с дополнительным карабином Кбс</t>
  </si>
  <si>
    <t>Строп А регулируемый</t>
  </si>
  <si>
    <t>Строп из полиамидной ленты, регулируемый по длине до 2 м.</t>
  </si>
  <si>
    <t>Строп А регулируемый с дополнительным карабином Кбс</t>
  </si>
  <si>
    <t>Строп из полиамидной ленты, регулируемый по длине до 2 м. с дополнительным карабином Кбс</t>
  </si>
  <si>
    <t>Строп Б</t>
  </si>
  <si>
    <t>Строп из стального троса в защитной оболочке.</t>
  </si>
  <si>
    <t>Строп Б с дополнительным карабином</t>
  </si>
  <si>
    <t>Строп из стального троса в защитной оболочке с дополнительным карабином</t>
  </si>
  <si>
    <t>Строп В</t>
  </si>
  <si>
    <t>Строп из полиамидного канат.</t>
  </si>
  <si>
    <t>Строп В с дополнительным карабином</t>
  </si>
  <si>
    <t>Строп из полиамидного каната с дополнительным карабином Кбс</t>
  </si>
  <si>
    <t>Строп В регулируемый</t>
  </si>
  <si>
    <t>Строп из полиамидного каната, регулируемый по длине до 2 м.,</t>
  </si>
  <si>
    <t>Строп В регулируемый с дополнительным карабином Кбс</t>
  </si>
  <si>
    <t>Строп из полиамидного каната, регулируемый по длине до 2 м., с дополнительным карабином Кбс</t>
  </si>
  <si>
    <t>Строп Г</t>
  </si>
  <si>
    <t>Строп из цепи.</t>
  </si>
  <si>
    <t>Строп Г с дополнительным карабином</t>
  </si>
  <si>
    <t>Строп из цепи с дополнительным карабином Кбс</t>
  </si>
  <si>
    <t>Канат КСК 10 м. в защитной оболочке</t>
  </si>
  <si>
    <t>Строп из полиамидного каната с карабином, длина 10 м. в оболочке</t>
  </si>
  <si>
    <t>Канат КСК 10 м</t>
  </si>
  <si>
    <t>Строп из полиамидного каната с карабином, длина 10 м.</t>
  </si>
  <si>
    <t>Канат КСК 5 м. в защитной оболочке</t>
  </si>
  <si>
    <t>Строп из полиамидного каната с карабином, длина 5 м. в оболочке</t>
  </si>
  <si>
    <t>Канат КСК 5 м.</t>
  </si>
  <si>
    <t>Строп из полиамидного каната с карабином, длина 5 м.</t>
  </si>
  <si>
    <t>Строп двуплечие Ад</t>
  </si>
  <si>
    <t>Строп двулямочный из полиамидной ленты с 2мя карабинами и одним D-образным кольцом</t>
  </si>
  <si>
    <t>Строп двуплечие Бд</t>
  </si>
  <si>
    <t>Строп из стального троса в защитной оболочке с 2мя карабинами и одним D-образным кольцом</t>
  </si>
  <si>
    <t>Строп двуплечие Вд</t>
  </si>
  <si>
    <t>Строп из полиамидного каната с 2мя карабинами и одним D-образным кольцом</t>
  </si>
  <si>
    <t>Строп двуплечие Гд</t>
  </si>
  <si>
    <t>Строп из цепи с 2мя карабинами и одним D-образным кольцом</t>
  </si>
  <si>
    <t>саржа, 100% Хл, плотн. 285 г/м2, цвет - т. синий</t>
  </si>
  <si>
    <t>Перчатки "Профлекс" (RF5 DB)</t>
  </si>
  <si>
    <t>Латекс, х/б основа, термальная защита, КЩС до 90%, МБС, толщ 1,2 мм, взамен КЩС тип 1</t>
  </si>
  <si>
    <t>Перчатки "Унилонг" (LG-F-01CS)</t>
  </si>
  <si>
    <t>Латекс, внутреннее  х/б  напыление, толщина 0,55 мм, взамен КЩС тип 2</t>
  </si>
  <si>
    <t>Перчатки "Унипроф" (МТ-F-09)</t>
  </si>
  <si>
    <t>Латекс, внутреннее  х/б  напыление,  толщина 0,80 мм, взамен КЩС тип 1</t>
  </si>
  <si>
    <t>С25-15</t>
  </si>
  <si>
    <t>Перчатки "ЭКОНОМ-БЫТ"</t>
  </si>
  <si>
    <t>Латекс, внутреннее х/б  напыление, хозяйственные, толщ 0,40мм, взамен КЩС тип 2</t>
  </si>
  <si>
    <t>Перчатки "Эффект" (ЕF-F-06)</t>
  </si>
  <si>
    <t>Латекс, внутр. х/б напыление, рельефная поверх на ладони, толщ 0,40 мм,взамен КЩС тип 2</t>
  </si>
  <si>
    <t>Перчатки "Нитрофлекс" (NF4 BK)</t>
  </si>
  <si>
    <t>Латекс, раб. поверх.- гранулированная с нитриловым покрытием, толщ 1,2мм</t>
  </si>
  <si>
    <t>Перчатки "Нитролюкс" (GТ-F-09)</t>
  </si>
  <si>
    <t>Нитрил, внутреннее х/б напыление, толщина 0,38 мм</t>
  </si>
  <si>
    <t>С25-26</t>
  </si>
  <si>
    <t>С25-29</t>
  </si>
  <si>
    <t>Перчатки "Супернитро" (BF4 EB)</t>
  </si>
  <si>
    <t>Нитрил, х/б основа, термальная защита, МБС, толщина 1,2 мм</t>
  </si>
  <si>
    <t>Перчатки "Дуэт" (СВ-F-06)</t>
  </si>
  <si>
    <t>Респиратор 8112 (3М)</t>
  </si>
  <si>
    <t>FFP1 (до 4 ПДК), без клапана выдоха, чашеобразная форма, противоаэрозольный</t>
  </si>
  <si>
    <t>FFP1 (до 4 ПДК), с клапаном выдоха, чашеобразная форма, противоаэрозольный</t>
  </si>
  <si>
    <t>Респиратор  противоаэрозольный, 8122 (3М), с клапаном выдоха</t>
  </si>
  <si>
    <t>FFP2 (до 12 ПДК), с клапаном выдоха, чашеобразная форма, противоаэрозольный.</t>
  </si>
  <si>
    <t>Пояс строительный 11 карманов</t>
  </si>
  <si>
    <t>Сумка монтерская с ручками</t>
  </si>
  <si>
    <t>Сумка ЭМЗ-17</t>
  </si>
  <si>
    <t>Сумка ЭМЗ-18</t>
  </si>
  <si>
    <t>Сумка СЭМ-01</t>
  </si>
  <si>
    <t>Сумка элетромонтера, на пояс монтерскийТкань: техническа пропитанная.</t>
  </si>
  <si>
    <t>Сумка СЭМ-01-01</t>
  </si>
  <si>
    <t>Сумка СЭМ-02</t>
  </si>
  <si>
    <t>Сумка элетромонтера из ткани пропитанной, крепление на пояс и ручка для ношения. 5 карманов.</t>
  </si>
  <si>
    <t>Сумка СЭМ-03</t>
  </si>
  <si>
    <t>То же что и СЭМ-02, но в комплекте с поясным ремнем. 5 карманов</t>
  </si>
  <si>
    <t>Сумка СЭМ-04</t>
  </si>
  <si>
    <t>Сумка электромонтера, в комплекте с ремнем, тканевая с пропиткой</t>
  </si>
  <si>
    <t>Сумка СЭМ-05</t>
  </si>
  <si>
    <t>Сумка электрика</t>
  </si>
  <si>
    <t>Сумка СЭМ-06</t>
  </si>
  <si>
    <t>Для переноски и хранения инструментов электромонтажника. Кожа</t>
  </si>
  <si>
    <t>Сумка СЭМ-07</t>
  </si>
  <si>
    <t>Для переноски и хранения строительного инструмента. Кожа.</t>
  </si>
  <si>
    <t>Сумка СЭМ-08</t>
  </si>
  <si>
    <t>Для переноски и хранения инструментов электрика</t>
  </si>
  <si>
    <t>Средства защиты органов слуха</t>
  </si>
  <si>
    <t>Вкладыши противошумные (беруши)</t>
  </si>
  <si>
    <t>С19-51</t>
  </si>
  <si>
    <t>Беруши без шнурка  1120 (ЗМ)</t>
  </si>
  <si>
    <t>Вспененный полиуретан, SNR= 34 дБ</t>
  </si>
  <si>
    <t>С19-42</t>
  </si>
  <si>
    <t>Беруши без шнурка  1100 (3М)</t>
  </si>
  <si>
    <t>Вспененный полиуретан, SNR=31 дБ</t>
  </si>
  <si>
    <t>С19-43</t>
  </si>
  <si>
    <t>Беруши со шнурком 1130 (3М)</t>
  </si>
  <si>
    <t>Вспененный полиуретан, SNR=34 дБ</t>
  </si>
  <si>
    <t xml:space="preserve">внутренней резьбы </t>
  </si>
  <si>
    <t xml:space="preserve"> отверстий </t>
  </si>
  <si>
    <t>ГОСТ 18885-73 тип 2 (код Н07)</t>
  </si>
  <si>
    <t>ГОСТ 18883-73 тип 1 исп. 2 (код Н10)</t>
  </si>
  <si>
    <t>10х10х120</t>
  </si>
  <si>
    <t>16х12х170</t>
  </si>
  <si>
    <t>12х12х140</t>
  </si>
  <si>
    <t>20х16х200</t>
  </si>
  <si>
    <t>25х16х200</t>
  </si>
  <si>
    <t>25х20х240</t>
  </si>
  <si>
    <t>32х25х280</t>
  </si>
  <si>
    <t>40х32х300</t>
  </si>
  <si>
    <t xml:space="preserve">Резцы расточные для сквозных </t>
  </si>
  <si>
    <t>отверстий</t>
  </si>
  <si>
    <t xml:space="preserve">Резцы расточные для сквозных и </t>
  </si>
  <si>
    <t xml:space="preserve"> ГОСТ 18882-73 тип 1 исп. 1 (код Н09)</t>
  </si>
  <si>
    <t xml:space="preserve"> и глухих отверстий (код Н08)</t>
  </si>
  <si>
    <t>Ø20x170</t>
  </si>
  <si>
    <t>Ø25x200</t>
  </si>
  <si>
    <t>Резцы токарные чистовые широкие</t>
  </si>
  <si>
    <t>широкие</t>
  </si>
  <si>
    <t xml:space="preserve"> ГОСТ 18881-73 (код Н113)</t>
  </si>
  <si>
    <t>ГОСТ 18882-73 тип 1 исп.2 (код Н09)</t>
  </si>
  <si>
    <t>Покрытие ПВХ,  трикотажная  манжета, акриловый мех, размеры L, XL</t>
  </si>
  <si>
    <t>С24-15</t>
  </si>
  <si>
    <t>Перчатки "Винтер Пруф Драйвер" (Sperian Safety) арт.20 016 17</t>
  </si>
  <si>
    <t>Черная кожа с водоотталкивающим покрытием, подкладка  акриловый флис, размеры 9,10,11</t>
  </si>
  <si>
    <t>С24-9</t>
  </si>
  <si>
    <t>Перчатки "Север"</t>
  </si>
  <si>
    <t>С24-2</t>
  </si>
  <si>
    <t>Перчатки “Полюс”</t>
  </si>
  <si>
    <t>ПВХ на толстой  байке, устойч. к кислотам, нефтепродуктам</t>
  </si>
  <si>
    <t>С24-10</t>
  </si>
  <si>
    <t>Рукавицы “Полюс”</t>
  </si>
  <si>
    <t>Перчатки ограниченного срока использования</t>
  </si>
  <si>
    <t>С26-40</t>
  </si>
  <si>
    <t>Перчатки нитриловые опудренные, цвет голубой (Sperian) арт. 45 800 91</t>
  </si>
  <si>
    <t>Размеры S-XL, цена за пару, продается упаковками 50 пар</t>
  </si>
  <si>
    <t>С26-41</t>
  </si>
  <si>
    <t>Перчатки нитриловые неопудренные, цвет голубой (Sperian) арт. 45 800 81</t>
  </si>
  <si>
    <t>С26-42</t>
  </si>
  <si>
    <t>Перчатки латексные опудренные, бесцветные (Sperian) арт. 45 800 21</t>
  </si>
  <si>
    <t>С26-43</t>
  </si>
  <si>
    <t>Перчатки латексные неопудренные, бесцветные (Sperian) арт. 45 801 21</t>
  </si>
  <si>
    <t>С26-44</t>
  </si>
  <si>
    <t>Перчатки виниловые опудренные, бесцветные (Sperian) арт. 45 800 01</t>
  </si>
  <si>
    <t>С26-45</t>
  </si>
  <si>
    <t>Перчатки виниловые неопудренные, бесцветные (Sperian) арт. 45 801 01</t>
  </si>
  <si>
    <t>С26-1</t>
  </si>
  <si>
    <t>H510P3E405GU</t>
  </si>
  <si>
    <t>H520A-407-GQ</t>
  </si>
  <si>
    <t>Наушники Peltor Optime II (3М) 31дБ</t>
  </si>
  <si>
    <t>SNR=31 дБ, складные наушники стрелковые противошумные с пассивной защитой органов слуха</t>
  </si>
  <si>
    <t>H520P3E410GQ</t>
  </si>
  <si>
    <t>H520F409GQ</t>
  </si>
  <si>
    <t xml:space="preserve">Наушники Peltor Optime III (3М) 36дБ
</t>
  </si>
  <si>
    <t>SNR=36 дБ, складные наушники стрелковые противошумные с пассивной защитой органов слуха</t>
  </si>
  <si>
    <t>на каску</t>
  </si>
  <si>
    <t>Наушники Peltor Optime PTL (3М)</t>
  </si>
  <si>
    <t>SNR=87 дБ, активные наушники с одним микрофоном и динамиком на одно ухо. Для работы в сильно зашумленных заводских цехах. Защита слуха в тире, на стрельбище</t>
  </si>
  <si>
    <t>Средства защиты органов дыхания</t>
  </si>
  <si>
    <t>Степень защиты FFP1</t>
  </si>
  <si>
    <t>С20-1</t>
  </si>
  <si>
    <t>Респиратор "Лепесток-200"</t>
  </si>
  <si>
    <t>Защита от нетоксичной пыли, аэрозолей</t>
  </si>
  <si>
    <t>С20-4</t>
  </si>
  <si>
    <t>Респиратор У2-К, с клапаном</t>
  </si>
  <si>
    <t>FFP1,в виде фильтрующей полумаски с двумя клапанами вдоха и одним выдоха</t>
  </si>
  <si>
    <t>Респиратор 8101 (3М), без клапана</t>
  </si>
  <si>
    <t>Респиратор "Комфорт" противоаэрозольный, 8710 (3М), без клапана</t>
  </si>
  <si>
    <t>FFP1 (до 4 ПДК), без клапана выдоха, чашеобразная форма</t>
  </si>
  <si>
    <t>Респиратор противоаэрозольный, 9310 (3М), без клапана</t>
  </si>
  <si>
    <t>FFP1 (до 4 ПДК), без клапана выдоха, складная конструкция</t>
  </si>
  <si>
    <t>Респиратор противоаэрозольный 9913 (3М), без клапана</t>
  </si>
  <si>
    <t>FFР1 (до 4 ПДК), снижение действия органических газов и паров</t>
  </si>
  <si>
    <t>Респиратор противоаэрозольный 9915 (3М), без клапана</t>
  </si>
  <si>
    <t>FFР1 (до 4 ПДК),  снижение действия  кислых  газов и паров</t>
  </si>
  <si>
    <t>Респиратор противоаэрозольный 9914 (3М), с клапаном</t>
  </si>
  <si>
    <t>FFР1 (до 4 ПДК),  снижение действия органических газов и паров</t>
  </si>
  <si>
    <t>Респиратор противоаэрозольный 9312 (3М), с клапаном</t>
  </si>
  <si>
    <t>FFP1 (до 4 ПДК), с клапаном выдоха, складная конструкция</t>
  </si>
  <si>
    <t>Респиратор  противоаэрозольный "Комфорт" 8812 (3М), с клапаном</t>
  </si>
  <si>
    <t>FFP1 (до 4 ПДК), с клапаном выдоха, чашеобразная форма</t>
  </si>
  <si>
    <t>Степень защиты FFP2</t>
  </si>
  <si>
    <t>Респиратор "РПГ-67"  с патронами "А", "В"</t>
  </si>
  <si>
    <t>При концентрации в воздухе  вредных газов и паров  до 15 ПДК</t>
  </si>
  <si>
    <t>Респиратор "РУ-60" с патронами "А", "В"</t>
  </si>
  <si>
    <t>Запасной патрон "А", "В" к респиратору "РУ-60" и "РПГ-67"</t>
  </si>
  <si>
    <t>А - от органических, В - от кислых  газов и паров, доп. защита  от аэрозолей</t>
  </si>
  <si>
    <t>Запасной патрон АВЕК к респиратору "РУ-60" и "РПГ-67"</t>
  </si>
  <si>
    <t>Респиратор Ф-62Ш</t>
  </si>
  <si>
    <t>Для защиты от растительной, металлической и менеральной пыли</t>
  </si>
  <si>
    <t>Запасной фильтр к респиратору Ф-62Ш</t>
  </si>
  <si>
    <t>Респиратор  противоаэрозольный, 8102 (3М), без клапана</t>
  </si>
  <si>
    <t>FFP2 (до 12 ПДК), без клапана выдоха, чашеобразная форма с ребрами жесткости</t>
  </si>
  <si>
    <t>Респиратор противоаэрозольный, 8822 (3М), с клапаном выдоха</t>
  </si>
  <si>
    <t xml:space="preserve">FFP2 (до 12 ПДК), с клапаном выдоха, </t>
  </si>
  <si>
    <t>Респиратор противоаэрозольный 9320 (3М), без клапана</t>
  </si>
  <si>
    <t>FFP2 (до 12 ПДК), без клапана выдоха, складная конструкция</t>
  </si>
  <si>
    <t>Респиратор противоаэрозольный 9322 (3М), с клапаном</t>
  </si>
  <si>
    <t>FFP2 (до 12 ПДК), с клапаном выдоха, гипоаллергенный внутренний мягкий слой</t>
  </si>
  <si>
    <t>Респиратор противоаэрозольный 9926 (3М), с клапаном</t>
  </si>
  <si>
    <t>FFР2 (до 12 ПДК), снижение  действия кислых  газов и паров</t>
  </si>
  <si>
    <t>куртка, полукомбинезон васильковый ссерым, тк. смесовая, 65% п/э, 35% х/б, пов. пл. 240 г/кв.м</t>
  </si>
  <si>
    <t>Костюм летний "АККОРД 2" куртка+п/к</t>
  </si>
  <si>
    <t>Цвет: василек с желтым, т. зеленый с оранжевым, с. зеленый с желтым, бордо с оранжевым. Ткань: смесовая 65% полиэстер, 35% хлопок</t>
  </si>
  <si>
    <t>Р2-69</t>
  </si>
  <si>
    <t>Костюм "Стандарт-1" (куртка+брюки)</t>
  </si>
  <si>
    <t>смесовая ткань, 51%Хл/49ПЭ, плот. 220г/м2,  цвет- т. синий с контр. отстрочкой</t>
  </si>
  <si>
    <t>Р2-72</t>
  </si>
  <si>
    <t>Комплект "Стандарт-1" (куртка+п/к)</t>
  </si>
  <si>
    <t>Р2-101</t>
  </si>
  <si>
    <t>Костюм "Партнер" синий с красным; синий с васильковым.</t>
  </si>
  <si>
    <t>смесовая ткань, 51%Хл/49ПЭ, плот. 220г/м2,  цвет- синий с красной отделкой</t>
  </si>
  <si>
    <t>Р2-87</t>
  </si>
  <si>
    <t>Костюм "Резон" ("Стандарт-2" с СВП 25 мм)</t>
  </si>
  <si>
    <t>Р2-36</t>
  </si>
  <si>
    <t>Костюм "Универсал-Л"</t>
  </si>
  <si>
    <t>европейская смесовая ткань, 35%Хл/65%ПЭ, плот. 210г/м2, цвет - т.синий, василек</t>
  </si>
  <si>
    <t>Р2-52</t>
  </si>
  <si>
    <t>Комплект "Тритон" (Мастер-2)</t>
  </si>
  <si>
    <t>смесовая ткань, 51%Хл/49%ПЭ, плот. 220 г/м2, цвет - т. синий с оранжевой кокеткой</t>
  </si>
  <si>
    <t>Р2-35</t>
  </si>
  <si>
    <t>Комплект "Мастер Про" (куртка + п\к) (Стронг)</t>
  </si>
  <si>
    <t>банка 500 гр., яблоко</t>
  </si>
  <si>
    <t xml:space="preserve">Сода кальцинированная </t>
  </si>
  <si>
    <t>700 гр.</t>
  </si>
  <si>
    <t xml:space="preserve">Стиральный порошок "Лотос-Эконом" </t>
  </si>
  <si>
    <t>мешок - 20 кг.</t>
  </si>
  <si>
    <t xml:space="preserve">Стиральный порошок "Лотос-Автомат" </t>
  </si>
  <si>
    <t xml:space="preserve">мешок - 20 кг. </t>
  </si>
  <si>
    <t xml:space="preserve">Стиральный порошок "Лотос-Эконом-Автомат" </t>
  </si>
  <si>
    <t>пачка 450 гр.</t>
  </si>
  <si>
    <t>Белизна</t>
  </si>
  <si>
    <t>1л., отбеливатель</t>
  </si>
  <si>
    <t>Освежитель воздуха "Вальс Ароматов"</t>
  </si>
  <si>
    <t>300 мл., после дождя, сирень, лимон, яблоко, тропик, дыня, клубника со сливками, зеленый чай, антитабак, морской, хвойный, ландыш, арктик, крем-брюле, гранат.</t>
  </si>
  <si>
    <t>Мешки для мусора  30л</t>
  </si>
  <si>
    <t>20шт., повышенной прочности</t>
  </si>
  <si>
    <t>Мешки для мусора  60л</t>
  </si>
  <si>
    <t>Туалетная бумага "Стандарт 54"</t>
  </si>
  <si>
    <t xml:space="preserve">однослойная с перфорацией, со втулкой, 48 рул. в упаковке       </t>
  </si>
  <si>
    <t xml:space="preserve">Салфетки бумажные 100 листов, белые  </t>
  </si>
  <si>
    <t xml:space="preserve">(24x24 см.), 50  в коробке  </t>
  </si>
  <si>
    <t>Р2-25</t>
  </si>
  <si>
    <t>Костюм "Шоквокер-С"</t>
  </si>
  <si>
    <t>саржа, 100%Хл, плотн. 285 г/м2, цвет - т.синий, зеленый</t>
  </si>
  <si>
    <t>Р2-4</t>
  </si>
  <si>
    <t>Костюм "Универсал"</t>
  </si>
  <si>
    <t>саржа, 100%Хл, плотн. 285 г/м2, цвет- т.синий, василек</t>
  </si>
  <si>
    <t>Р2-29</t>
  </si>
  <si>
    <t>Комплект "Стронг-С"</t>
  </si>
  <si>
    <t>Р2-99</t>
  </si>
  <si>
    <t>Костюм "Партнер" синий</t>
  </si>
  <si>
    <t>смесовая ткань, 51%Хл/49ПЭ, плот. 220г/м2,  цвет- т.синий с васильковой отделкой</t>
  </si>
  <si>
    <t>Р2-100</t>
  </si>
  <si>
    <t>Костюм "Партнер" зеленый</t>
  </si>
  <si>
    <t>смесовая ткань, 51%Хл/49ПЭ, плот. 220г/м2,  цвет- зеленый с желтой отделкой</t>
  </si>
  <si>
    <t>Р2-98</t>
  </si>
  <si>
    <t>Костюм "Импульс" зеленый (Стандарт-4)</t>
  </si>
  <si>
    <t>смесовая ткань, 51%Хл/49ПЭ, плот. 220г/м2,  цвет- зеленый с черной отделкой</t>
  </si>
  <si>
    <t>Р2-97</t>
  </si>
  <si>
    <t>Костюм "Импульс" синий "Стандарт-4)</t>
  </si>
  <si>
    <t>смесовая ткань, 51%Хл/49ПЭ, плот. 220г/м2,  цвет- т. синий с черной отделкой</t>
  </si>
  <si>
    <t>Р2-106</t>
  </si>
  <si>
    <t>Костюм "Навигатор", цв. красный  + черный</t>
  </si>
  <si>
    <t>европейская смесовая ткань, 35%Хл/65%ПЭ, плот. 210 г/м2, цвет- красный с черной отделкой</t>
  </si>
  <si>
    <t>Р2-107</t>
  </si>
  <si>
    <t>Костюм "Навигатор", цв. зеленый + черный</t>
  </si>
  <si>
    <t>европейская смесовая ткань, 35%Хл/65%ПЭ, плот. 210 г/м2, цвет- зеленый с черной отделкой</t>
  </si>
  <si>
    <t>Р2-34</t>
  </si>
  <si>
    <t>Костюм "Шоквокер-Л"</t>
  </si>
  <si>
    <t>Р2-86</t>
  </si>
  <si>
    <t>Комплект "Универсал-Л"</t>
  </si>
  <si>
    <t>Р2-102</t>
  </si>
  <si>
    <t>Комплект "Тритон" (Мастер-3) (куртка + п\к)</t>
  </si>
  <si>
    <t>смесовая ткань, 51%Хл/49ПЭ, плот. 220г/м2,  цвет- синий с черной отделкой</t>
  </si>
  <si>
    <t>Р2-128</t>
  </si>
  <si>
    <t>Комплект "Тритон" (Мастер-Про) (куртка + п\к)</t>
  </si>
  <si>
    <t>европейская смесовая ткань, 35%Хл/65%ПЭ, плот. 210 г/м2, цвет - т.серый с красным</t>
  </si>
  <si>
    <t>Р2-110 снят</t>
  </si>
  <si>
    <t>Комплект "Ресурс-2" на молнии, цв. зеленый + серый</t>
  </si>
  <si>
    <t>европейская смесовая ткань, 35%Хл/65%ПЭ, плот. 210 г/м2, цвет- зеленый с серой отделкой</t>
  </si>
  <si>
    <t>Р2-88</t>
  </si>
  <si>
    <t>Комплект "Ресурс-2" на молнии серый с красными вставками</t>
  </si>
  <si>
    <t>европейская смесовая ткань, 35%Хл/65%ПЭ, плот. 210 г/м2, цвет- т. серый с красными вставками</t>
  </si>
  <si>
    <t>Р2-89</t>
  </si>
  <si>
    <t>Комплект "Ресурс-3" на молнии черный с красными вставками</t>
  </si>
  <si>
    <t>европейская смесовая ткань, 35%Хл/65%ПЭ, плот. 210 г/м2, цвет - черный с красными вставками</t>
  </si>
  <si>
    <t>Р2-73</t>
  </si>
  <si>
    <t>Костюм "Профессионал-1"</t>
  </si>
  <si>
    <t>европейская смесовая ткань, 60%Хл/40%ПЭ, плот. 250 г/м2, цвет - серый/светло-серый</t>
  </si>
  <si>
    <t>Р2-94</t>
  </si>
  <si>
    <t>Костюм "Премьер"</t>
  </si>
  <si>
    <t>европейская смесовая, 35%Хл/ 65%ПЭ, плотн. 250 г/м2, цвет - синий/серый</t>
  </si>
  <si>
    <t>Р2-95</t>
  </si>
  <si>
    <t>Комплект "Энергетик"</t>
  </si>
  <si>
    <t>Костюм летний для сварщика «Цезарь» (куртка+брюки)</t>
  </si>
  <si>
    <t>3 класс защиты от искр, брызг расплавленного металла, окалины. Тк. "Цезарь" 100% хб, 470 гр. протитка Proban</t>
  </si>
  <si>
    <t>6.212</t>
  </si>
  <si>
    <t>Костюм сварщика летний "Марс" тк. "Флеймшилд" (куртка+брюки)</t>
  </si>
  <si>
    <t>2 класс защиты от искр, брызг расплавленного металла, окалины. Тк. Flameshield 400 с  огнестойкой отделкой Proban®, 100% хб, плотность 400 г/кв.</t>
  </si>
  <si>
    <t>изм 14.08.12</t>
  </si>
  <si>
    <t>3.124</t>
  </si>
  <si>
    <t>Костюм мужской утепленный для сварщика "Марс"</t>
  </si>
  <si>
    <t>Одежда для специальной защиты</t>
  </si>
  <si>
    <t>Р37-1</t>
  </si>
  <si>
    <t>Комплект антипропильный</t>
  </si>
  <si>
    <t>Ткань верха-смесовая, пл. 220г/м2, трикотажное полотно-«Пилостойкое», пл. 340г/м2, т. син, оранж.</t>
  </si>
  <si>
    <t>Р37-2</t>
  </si>
  <si>
    <t>Комплект нефтяника летний</t>
  </si>
  <si>
    <t>Накладки из тк. Нейлон Оксфорд, СВП 25мм, пристегивающийся капюшон с противомоскитной сеткой</t>
  </si>
  <si>
    <t>Р37-4</t>
  </si>
  <si>
    <t>Комплект нефтяника зимний для IV и особого климатических поясов</t>
  </si>
  <si>
    <t>Уплотненая смесовая ткань, накладки - тк. Оксфорд, зеленый/черный, "Файберлон" 2 сл+ "Витар" 2 сл</t>
  </si>
  <si>
    <t>Одежда для защиты от токсичных веществ и растворов кислот и щелочей</t>
  </si>
  <si>
    <t>Комбинезон защитный, белый</t>
  </si>
  <si>
    <t>С капюшоном, белого цвета, защита от пыли</t>
  </si>
  <si>
    <t>Комбинезон полипропиленовый белый (Sperian) арт. 41 801 43</t>
  </si>
  <si>
    <t>С капюшоном, белого цвета</t>
  </si>
  <si>
    <t>Комбинезон полипропиленовый белый (Sperian) арт. 45 714 35</t>
  </si>
  <si>
    <t>С капюшоном, синего цвета</t>
  </si>
  <si>
    <t>Р6-12</t>
  </si>
  <si>
    <t>Комбинезон защитный «Оверал МС 3.5.6» (Sperian) арт. 45 714 33</t>
  </si>
  <si>
    <t>С капюшоном, из нетканого многослойного полипропилена, плотность 55г/м2, цвет белый</t>
  </si>
  <si>
    <t>Комбинезон защитный "Тайвек-Классик"</t>
  </si>
  <si>
    <t>Пр-во "DU PONT", белый</t>
  </si>
  <si>
    <t>Пр-во "DU PONT", цветной</t>
  </si>
  <si>
    <t>Костюм мужской пылезащитный "Тайвек"</t>
  </si>
  <si>
    <t>Р6-11</t>
  </si>
  <si>
    <t>Комбинезон защитный «Мьютекс 2» (Sperian) арт. 41 800 02</t>
  </si>
  <si>
    <t>Нетканый полипропилен, плотность 30г/м2, антистатичное покрытие</t>
  </si>
  <si>
    <t>Костюм кислотост. (куртка+брюки + головной убор)</t>
  </si>
  <si>
    <t>Лавсан, плотн. 280 г/м2, К80</t>
  </si>
  <si>
    <t>Р6-15</t>
  </si>
  <si>
    <t>Костюм "Химик" (куртка+брюки+ берет) серый/синий</t>
  </si>
  <si>
    <t>Р6-2</t>
  </si>
  <si>
    <t>Костюм суконный кислотост. (куртка+брюки+ берет)</t>
  </si>
  <si>
    <t>Сукно арт. 54.05 сукно шинельное, 100% шерсть, плотн. 760 г/м2, цвет - серый, черный</t>
  </si>
  <si>
    <t>Плащ-дождевик</t>
  </si>
  <si>
    <t>Полиэтилен толщиной 70 мк (плотный)</t>
  </si>
  <si>
    <t>Плащ ОЗК</t>
  </si>
  <si>
    <t>с хранения</t>
  </si>
  <si>
    <t>Костюм Л-1</t>
  </si>
  <si>
    <t>Брюки, куртка, рукавицы (комплекты с хранения)</t>
  </si>
  <si>
    <t>Одежда для защиты от вредных биологических факторов</t>
  </si>
  <si>
    <t>Р7-6</t>
  </si>
  <si>
    <t>Накомарник</t>
  </si>
  <si>
    <t>Р7-9</t>
  </si>
  <si>
    <t>Костюм противоэнцефалитный</t>
  </si>
  <si>
    <t>Полотно палаточное, состав 100%хл., лицевая сетка</t>
  </si>
  <si>
    <t>Р7-10</t>
  </si>
  <si>
    <t>Костюм противоэнцефалитный камуфлированный</t>
  </si>
  <si>
    <t>Ткань смесовая, плотностью 220г/м2, состав 50%хл/50%пэ.</t>
  </si>
  <si>
    <t>Р7-1</t>
  </si>
  <si>
    <t>Костюм противоэнцефалитный "Геолог-2"</t>
  </si>
  <si>
    <t>Палатка, двойн. манжеты, отстегив. сетка</t>
  </si>
  <si>
    <t>Трикотажные изделия</t>
  </si>
  <si>
    <t>Футболка</t>
  </si>
  <si>
    <t>100% хл., цвет - белый, т. синий, зеленый, черный</t>
  </si>
  <si>
    <t>Белье трикотажное</t>
  </si>
  <si>
    <t>100% хлопок</t>
  </si>
  <si>
    <t>Белье трикотажное утепленное</t>
  </si>
  <si>
    <t>100% х/б, с начесом</t>
  </si>
  <si>
    <t>4.092</t>
  </si>
  <si>
    <t>Джемпер форменный с накладками синий, черный</t>
  </si>
  <si>
    <t>Состав: 30% шерсть, 70% поли­эстер. Накладки из прочной полиамидной ткани предотвращают деформацию и истирание в области локтей.
Цвет - синий; вырез горловины - круглый. Цвет - черный; вырез горловины - V-образный.</t>
  </si>
  <si>
    <t>Тельняшка летняя</t>
  </si>
  <si>
    <t>Ткань: 100% хлопок.</t>
  </si>
  <si>
    <t>Тельняшка зимняя с начесом</t>
  </si>
  <si>
    <t>Майка-тельняшка</t>
  </si>
  <si>
    <t>Головные уборы</t>
  </si>
  <si>
    <t>Г36-1</t>
  </si>
  <si>
    <t>Шапочка полипропиленовая</t>
  </si>
  <si>
    <t>Пищ. и фармац. промышлен.</t>
  </si>
  <si>
    <t>Г36-3</t>
  </si>
  <si>
    <t>Кепи-бейсболка</t>
  </si>
  <si>
    <t>Цвет- синий, зеленый, оранжевый, бордовый, желтый, васильковый.</t>
  </si>
  <si>
    <t>Кепи-бейсболка серая</t>
  </si>
  <si>
    <t>Цвет- серый</t>
  </si>
  <si>
    <t>Г36-4</t>
  </si>
  <si>
    <t>Шапка вязаная</t>
  </si>
  <si>
    <t>П/ш  трикотаж</t>
  </si>
  <si>
    <t>Г36-5</t>
  </si>
  <si>
    <t>Бейсболка утепленная из плащевой ткани</t>
  </si>
  <si>
    <t>На подкладке из флиса, цвет черный</t>
  </si>
  <si>
    <t>Ушанка из плащевой ткани с меховой отделкой</t>
  </si>
  <si>
    <t>Г36-7</t>
  </si>
  <si>
    <t>Шапка зимняя</t>
  </si>
  <si>
    <t>Иск. мех ,цвет - черный</t>
  </si>
  <si>
    <t>Г36-8</t>
  </si>
  <si>
    <t>Перчатки и рукавицы для защиты от вибрации</t>
  </si>
  <si>
    <t>Рукавицы антивибрационные</t>
  </si>
  <si>
    <t>х/б с поролон</t>
  </si>
  <si>
    <t>Рукавицы антивибрационные с брез.</t>
  </si>
  <si>
    <t>х/б с брезентовым наладонником, поролон</t>
  </si>
  <si>
    <t>Ручная сварка при сооружении и ремонте трубопроводов пара и горячей воды – 56 с.  </t>
  </si>
  <si>
    <t xml:space="preserve">Б-ДЕФ </t>
  </si>
  <si>
    <t>Дефекты сварных швов и соединений – 68 с.                            </t>
  </si>
  <si>
    <t xml:space="preserve">Б-СЭ </t>
  </si>
  <si>
    <t>Выбор сварочного электрода – 56 с.                            </t>
  </si>
  <si>
    <t xml:space="preserve">Б-ТМБ </t>
  </si>
  <si>
    <t>Технические мероприятия, обеспечивающие безопасность работ со снятием напряжения –  80 с.</t>
  </si>
  <si>
    <t xml:space="preserve">Б-ККБ </t>
  </si>
  <si>
    <t xml:space="preserve">Краткий курс безопасности – памятка для пользователей ПЭВМ </t>
  </si>
  <si>
    <t xml:space="preserve">Б-ПДП </t>
  </si>
  <si>
    <t xml:space="preserve">Электротравматизм и первая доврачебная помощь – 32 с </t>
  </si>
  <si>
    <t xml:space="preserve">Б-РГБ </t>
  </si>
  <si>
    <t>Практика безопасного труда. Работа с газовыми баллонами - 32 с.</t>
  </si>
  <si>
    <t>АГИТАЦИОННЫЕ ПЛАКАТЫ</t>
  </si>
  <si>
    <t>(размер 45Х60 см)</t>
  </si>
  <si>
    <t xml:space="preserve">(Первая цена -  неламинированные плакаты, вторая - ламинированные) </t>
  </si>
  <si>
    <t xml:space="preserve">Глаз </t>
  </si>
  <si>
    <r>
      <t xml:space="preserve">Плакат "Берегите зрение" (для пользователей ПК) </t>
    </r>
    <r>
      <rPr>
        <sz val="10"/>
        <rFont val="Tahoma"/>
        <family val="2"/>
      </rPr>
      <t> </t>
    </r>
  </si>
  <si>
    <t xml:space="preserve">Врачи </t>
  </si>
  <si>
    <t>Плакат "Соблюдай скоростной режим"</t>
  </si>
  <si>
    <r>
      <t>Каска</t>
    </r>
    <r>
      <rPr>
        <b/>
        <sz val="10"/>
        <color indexed="10"/>
        <rFont val="Tahoma"/>
        <family val="2"/>
      </rPr>
      <t xml:space="preserve"> </t>
    </r>
  </si>
  <si>
    <t>Плакат "Надень защитную каску"</t>
  </si>
  <si>
    <t xml:space="preserve">Винт </t>
  </si>
  <si>
    <t>Плакат "Защитись от вращающихся деталей" (Спецзаказ)</t>
  </si>
  <si>
    <t xml:space="preserve">Кирпич </t>
  </si>
  <si>
    <t xml:space="preserve">Плакат "Не стой под грузом" </t>
  </si>
  <si>
    <r>
      <t>  </t>
    </r>
    <r>
      <rPr>
        <b/>
        <sz val="12"/>
        <color indexed="9"/>
        <rFont val="Tahoma"/>
        <family val="2"/>
      </rPr>
      <t xml:space="preserve">АЛЬБОМЫ </t>
    </r>
  </si>
  <si>
    <r>
      <t xml:space="preserve">   </t>
    </r>
    <r>
      <rPr>
        <b/>
        <sz val="7.5"/>
        <color indexed="9"/>
        <rFont val="Tahoma"/>
        <family val="2"/>
      </rPr>
      <t>(размер 30х42 см) </t>
    </r>
  </si>
  <si>
    <r>
      <t xml:space="preserve">              </t>
    </r>
    <r>
      <rPr>
        <b/>
        <sz val="10"/>
        <color indexed="9"/>
        <rFont val="Tahoma"/>
        <family val="2"/>
      </rPr>
      <t> (Первая цена -  неламинированные, вторая - ламинированные)    </t>
    </r>
    <r>
      <rPr>
        <b/>
        <sz val="10"/>
        <color indexed="13"/>
        <rFont val="Tahoma"/>
        <family val="2"/>
      </rPr>
      <t>   </t>
    </r>
    <r>
      <rPr>
        <b/>
        <sz val="10"/>
        <color indexed="9"/>
        <rFont val="Tahoma"/>
        <family val="2"/>
      </rPr>
      <t> </t>
    </r>
    <r>
      <rPr>
        <b/>
        <sz val="7.5"/>
        <color indexed="9"/>
        <rFont val="Tahoma"/>
        <family val="2"/>
      </rPr>
      <t xml:space="preserve">            </t>
    </r>
  </si>
  <si>
    <t xml:space="preserve">АД-ПДД </t>
  </si>
  <si>
    <t> Детям о Правилах Дорожного Движения – альбом из 10 листов А3   </t>
  </si>
  <si>
    <t xml:space="preserve">АД-ПБ </t>
  </si>
  <si>
    <t> Детям о Правилах Пожарной Безопасности – альбом из 10 листов А3 </t>
  </si>
  <si>
    <r>
      <t xml:space="preserve">           </t>
    </r>
    <r>
      <rPr>
        <b/>
        <sz val="12"/>
        <color indexed="9"/>
        <rFont val="Tahoma"/>
        <family val="2"/>
      </rPr>
      <t>КОМПЛЕКТЫ ПЛАКАТОВ</t>
    </r>
    <r>
      <rPr>
        <b/>
        <sz val="10"/>
        <color indexed="9"/>
        <rFont val="Tahoma"/>
        <family val="2"/>
      </rPr>
      <t>                </t>
    </r>
  </si>
  <si>
    <r>
      <t xml:space="preserve">      </t>
    </r>
    <r>
      <rPr>
        <b/>
        <sz val="7.5"/>
        <color indexed="9"/>
        <rFont val="Tahoma"/>
        <family val="2"/>
      </rPr>
      <t>(размер 45Х60 см)   </t>
    </r>
  </si>
  <si>
    <r>
      <t> </t>
    </r>
    <r>
      <rPr>
        <b/>
        <sz val="10"/>
        <color indexed="9"/>
        <rFont val="Tahoma"/>
        <family val="2"/>
      </rPr>
      <t xml:space="preserve">(Первая цена -  неламинированные плакаты, вторая - ламинированные) </t>
    </r>
    <r>
      <rPr>
        <b/>
        <sz val="7.5"/>
        <color indexed="9"/>
        <rFont val="Tahoma"/>
        <family val="2"/>
      </rPr>
      <t xml:space="preserve">       </t>
    </r>
  </si>
  <si>
    <t xml:space="preserve">П8-ЗДД </t>
  </si>
  <si>
    <r>
      <t>Дорожные знаки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8 л.                                                     </t>
    </r>
  </si>
  <si>
    <t xml:space="preserve">П6-Реан </t>
  </si>
  <si>
    <t>Первая реанимационная и 1-я мед. помощь – 6 л.</t>
  </si>
  <si>
    <t xml:space="preserve">П6-Путь </t>
  </si>
  <si>
    <t>Безопасность путевых работ – 6 л.</t>
  </si>
  <si>
    <t xml:space="preserve">П5-СХ </t>
  </si>
  <si>
    <t>Безопасность труда в растениеводстве – 5 л.</t>
  </si>
  <si>
    <t xml:space="preserve">П5-Дер </t>
  </si>
  <si>
    <t>Безопасность труда при деревообработке – 5 л.</t>
  </si>
  <si>
    <t xml:space="preserve">П5-Мет </t>
  </si>
  <si>
    <t>Безопасность труда при металлообработке – 5 л.</t>
  </si>
  <si>
    <t xml:space="preserve">П5-ПОГ </t>
  </si>
  <si>
    <t xml:space="preserve">Перевозка опасных грузов автотранспортом - 5 л. </t>
  </si>
  <si>
    <t xml:space="preserve">П5-Арем </t>
  </si>
  <si>
    <t>Безопасность труда при ремонте автомобилей - 5 л.</t>
  </si>
  <si>
    <t xml:space="preserve">П5- ВСУ </t>
  </si>
  <si>
    <t>Вождение автомобиля в сложных условиях – 5 л.</t>
  </si>
  <si>
    <t xml:space="preserve">П5-ПТС  </t>
  </si>
  <si>
    <t>Проверка технического состояния автотранспортных средств – 5 л. </t>
  </si>
  <si>
    <t xml:space="preserve">П5-КОТЛЫ </t>
  </si>
  <si>
    <t>Безопасная эксплуатация паровых котлов – 5 л.</t>
  </si>
  <si>
    <t xml:space="preserve">П5-СВ </t>
  </si>
  <si>
    <r>
      <t xml:space="preserve">Техника безопасности сварочных работ - </t>
    </r>
    <r>
      <rPr>
        <sz val="10"/>
        <rFont val="Tahoma"/>
        <family val="2"/>
      </rPr>
      <t>5 л.</t>
    </r>
  </si>
  <si>
    <r>
      <t>П5-ГРУЗ</t>
    </r>
    <r>
      <rPr>
        <b/>
        <sz val="10"/>
        <color indexed="10"/>
        <rFont val="Tahoma"/>
        <family val="2"/>
      </rPr>
      <t xml:space="preserve"> </t>
    </r>
  </si>
  <si>
    <t xml:space="preserve">Безопасность грузоподъемных работ – 5 л. </t>
  </si>
  <si>
    <r>
      <t>П4-СХЕМЫ</t>
    </r>
    <r>
      <rPr>
        <b/>
        <sz val="10"/>
        <color indexed="10"/>
        <rFont val="Tahoma"/>
        <family val="2"/>
      </rPr>
      <t xml:space="preserve"> </t>
    </r>
  </si>
  <si>
    <t>Строповка и складирование грузов – 4 л.</t>
  </si>
  <si>
    <r>
      <t>П4-МеГаС</t>
    </r>
    <r>
      <rPr>
        <b/>
        <sz val="10"/>
        <color indexed="10"/>
        <rFont val="Tahoma"/>
        <family val="2"/>
      </rPr>
      <t xml:space="preserve"> </t>
    </r>
  </si>
  <si>
    <t>Организация рабочего места газосварщика. – 4 л.                          </t>
  </si>
  <si>
    <t xml:space="preserve">П4-Экс </t>
  </si>
  <si>
    <t>Одноковшовый экскаватор.  Безопасность земляных работ. – 4 л.      </t>
  </si>
  <si>
    <t xml:space="preserve">П4-КиТ </t>
  </si>
  <si>
    <t>Перевозка крупногабаритных и тяжеловесных грузов  автомобильным транспортом – 4 л.                              </t>
  </si>
  <si>
    <t xml:space="preserve">П4-ГАЗ </t>
  </si>
  <si>
    <t>Безопасность работ в газовом хозяйстве – 4 л.</t>
  </si>
  <si>
    <t xml:space="preserve">П4-ГРП </t>
  </si>
  <si>
    <t>Безопасная эксплуатация газораспределительных пунктов – 4 л.      </t>
  </si>
  <si>
    <t xml:space="preserve">П4-ВиК  </t>
  </si>
  <si>
    <t>Безопасность работ на объектах водоснабжения и канализации – 4 л.                      </t>
  </si>
  <si>
    <t xml:space="preserve">П4-РВ </t>
  </si>
  <si>
    <t>Безопасность работ на высоте – 4 л.</t>
  </si>
  <si>
    <t xml:space="preserve">П4-Заз </t>
  </si>
  <si>
    <t>Заземление и защитные меры электробезопасности (напряжение до 1000 В) – 4 л.   </t>
  </si>
  <si>
    <t xml:space="preserve">П4-ЗБ </t>
  </si>
  <si>
    <t>Знаки безопасности по ГОСТ 12.4.026-01 – 4 л.           </t>
  </si>
  <si>
    <t xml:space="preserve">П4-Техмеры </t>
  </si>
  <si>
    <t>Технические меры электробезопаснсости – 4 л.        </t>
  </si>
  <si>
    <t xml:space="preserve">П3-ЭлТБ </t>
  </si>
  <si>
    <r>
      <t>Электробезопасность при напряжении до 1000 В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3 л.</t>
    </r>
  </si>
  <si>
    <t xml:space="preserve">П3-АПо </t>
  </si>
  <si>
    <r>
      <t>Аккумуляторные помещения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3 л.                             </t>
    </r>
  </si>
  <si>
    <t xml:space="preserve">П3-РСИ </t>
  </si>
  <si>
    <r>
      <t>Ручной слесарный инструмент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3 л.                           </t>
    </r>
  </si>
  <si>
    <t xml:space="preserve">П3-ПСП </t>
  </si>
  <si>
    <r>
      <t>Первичные средства пожаротушения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- 3 л.               </t>
    </r>
  </si>
  <si>
    <t xml:space="preserve">П3-ГБ </t>
  </si>
  <si>
    <r>
      <t>Газовые баллоны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3 л.                                                </t>
    </r>
  </si>
  <si>
    <t xml:space="preserve">П3-R </t>
  </si>
  <si>
    <t>Комбинезон утепленный "Премьер"</t>
  </si>
  <si>
    <t>Европейская смесовая ткань пл.,250 г/м, утепл.."Файберлон" 3 сл.120г/м</t>
  </si>
  <si>
    <t>Р3-57</t>
  </si>
  <si>
    <t>Костюм зимний "Охрана-3"</t>
  </si>
  <si>
    <t>Тк."Оксфорд" 100% ПА 110 г/м,"Файберлон"3 сл. 120 г/м,воротн. искусств. мех, черный</t>
  </si>
  <si>
    <t>Р3-55</t>
  </si>
  <si>
    <t>Костюм зимний "Охрана-1"</t>
  </si>
  <si>
    <t>Тк."Оксфорд"100% ПА110 г/м.,утепл."Файберлон"3 сл.120 /м.,воротн.искусств мех, серый камуфляж</t>
  </si>
  <si>
    <t>Р3-56</t>
  </si>
  <si>
    <t>Костюм зимний "Охрана-2"</t>
  </si>
  <si>
    <t>Тк."Оксфорд"100% ПА 110 г/м, утепл."Файберлон"3 сл.120 г/м,воротн. искусств. мех, зеленый камуфл.</t>
  </si>
  <si>
    <t>Р3-78</t>
  </si>
  <si>
    <t>Костюм утепленный "Интеграл"</t>
  </si>
  <si>
    <t>Европ.смесовая ткань,СВП 25см, 65%ПЭ/35%Хл 210г/м, утепл. Фаберлон 120 г/м, син./васил., серый/черн.</t>
  </si>
  <si>
    <t>Р3-104</t>
  </si>
  <si>
    <t>Комплект утепленный "Север-3" цв. т.зеленый, черный, с СВП50мм</t>
  </si>
  <si>
    <t>Тк."Оксфорд"100% ПА 110 г/м, утепл."Файберлон" 2 сл.120г/м "Витар"1 сл., 100г/м, зеленый./черный</t>
  </si>
  <si>
    <t>Р3-80</t>
  </si>
  <si>
    <t>Комплект зимний "Оймякон" для IV и особого климатических поясов</t>
  </si>
  <si>
    <t>П3-Физ-ра</t>
  </si>
  <si>
    <t>Физкультурная пауза – 3 л.                                         </t>
  </si>
  <si>
    <t>П3-Оргмеры</t>
  </si>
  <si>
    <r>
      <t>Организация обеспечения  электробезопасности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3 л.</t>
    </r>
  </si>
  <si>
    <t>П3-ПИЛА</t>
  </si>
  <si>
    <r>
      <t>Бензомоторная пила. Безопасность работ на лесосеке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3 л.</t>
    </r>
  </si>
  <si>
    <t>П3-ЛЕСА</t>
  </si>
  <si>
    <r>
      <t>Строительные леса (конструкции, монтаж, проверка на безопасность)</t>
    </r>
    <r>
      <rPr>
        <b/>
        <sz val="10"/>
        <rFont val="Tahoma"/>
        <family val="2"/>
      </rPr>
      <t xml:space="preserve"> – </t>
    </r>
    <r>
      <rPr>
        <b/>
        <sz val="10"/>
        <color indexed="8"/>
        <rFont val="Tahoma"/>
        <family val="2"/>
      </rPr>
      <t>3 л.</t>
    </r>
  </si>
  <si>
    <t>П3-ЯМА</t>
  </si>
  <si>
    <r>
      <t xml:space="preserve">Котлован. Ограждение места работ. </t>
    </r>
    <r>
      <rPr>
        <sz val="10"/>
        <color indexed="8"/>
        <rFont val="Tahoma"/>
        <family val="2"/>
      </rPr>
      <t>– 3 л.</t>
    </r>
  </si>
  <si>
    <t xml:space="preserve">П2-КБ </t>
  </si>
  <si>
    <r>
      <t>Компьютер и безопасность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2 л.                                </t>
    </r>
  </si>
  <si>
    <t xml:space="preserve">П2-ЭП </t>
  </si>
  <si>
    <r>
      <t>Безопасность работ с электропогрузчиками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2 л    </t>
    </r>
  </si>
  <si>
    <t xml:space="preserve">П2-ПБ </t>
  </si>
  <si>
    <r>
      <t>Пожарная безопасность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2 л.                                    </t>
    </r>
  </si>
  <si>
    <t xml:space="preserve">П2-СС </t>
  </si>
  <si>
    <r>
      <t>Сигналы светофоров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2 л.                                          </t>
    </r>
  </si>
  <si>
    <t xml:space="preserve">П2-Джп </t>
  </si>
  <si>
    <r>
      <t>Движение по железнодорожным переездам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2 л. </t>
    </r>
  </si>
  <si>
    <t xml:space="preserve">П2-УК </t>
  </si>
  <si>
    <r>
      <t>Правила установки автокранов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2 л.                        </t>
    </r>
  </si>
  <si>
    <t xml:space="preserve">П2-ЭИ </t>
  </si>
  <si>
    <r>
      <t>Электроинструмент (электробезопасность)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2л.     </t>
    </r>
  </si>
  <si>
    <t xml:space="preserve">П2-Конт </t>
  </si>
  <si>
    <r>
      <t>Морские контейнеры (виды, назначение, характеристики</t>
    </r>
    <r>
      <rPr>
        <b/>
        <sz val="10"/>
        <rFont val="Tahoma"/>
        <family val="2"/>
      </rPr>
      <t xml:space="preserve">) </t>
    </r>
    <r>
      <rPr>
        <sz val="10"/>
        <rFont val="Tahoma"/>
        <family val="2"/>
      </rPr>
      <t>– 2л.     </t>
    </r>
  </si>
  <si>
    <t xml:space="preserve">П2-ОСД </t>
  </si>
  <si>
    <r>
      <t>Основы сварочного дела (сварочная дуга)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2л.      </t>
    </r>
  </si>
  <si>
    <t>П2-ДР</t>
  </si>
  <si>
    <t>Дорожная разметка - 2л.</t>
  </si>
  <si>
    <t>П2-ОБТ</t>
  </si>
  <si>
    <t>Организация обучения безопасности труда - 2л.</t>
  </si>
  <si>
    <t>П1-Штанга</t>
  </si>
  <si>
    <r>
      <t xml:space="preserve">Штангенциркуль. </t>
    </r>
    <r>
      <rPr>
        <sz val="10"/>
        <rFont val="Tahoma"/>
        <family val="2"/>
      </rPr>
      <t>Конструкции, настройка, измерения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1л.                        </t>
    </r>
  </si>
  <si>
    <t>П1-Микро</t>
  </si>
  <si>
    <r>
      <t xml:space="preserve">Микрометр. </t>
    </r>
    <r>
      <rPr>
        <sz val="10"/>
        <rFont val="Tahoma"/>
        <family val="2"/>
      </rPr>
      <t>Конструкции, настройка, измерения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1л.                           </t>
    </r>
  </si>
  <si>
    <t>П1-А    сервис</t>
  </si>
  <si>
    <r>
      <t>Безопасность в авторемонтной мастерской. Электромеханический   подъемник.</t>
    </r>
    <r>
      <rPr>
        <b/>
        <sz val="10"/>
        <rFont val="Tahoma"/>
        <family val="2"/>
      </rPr>
      <t xml:space="preserve">  </t>
    </r>
    <r>
      <rPr>
        <sz val="10"/>
        <rFont val="Tahoma"/>
        <family val="2"/>
      </rPr>
      <t>– 1л.                           </t>
    </r>
  </si>
  <si>
    <t>МАЛОТИРАЖНЫЕ КОМПЛЕКТЫ ПЛАКАТОВ  </t>
  </si>
  <si>
    <t>П5-ИК</t>
  </si>
  <si>
    <r>
      <t> </t>
    </r>
    <r>
      <rPr>
        <b/>
        <sz val="10"/>
        <color indexed="8"/>
        <rFont val="Tahoma"/>
        <family val="2"/>
      </rPr>
      <t>Инструментальный контроль грузовых автомобилей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5л</t>
    </r>
    <r>
      <rPr>
        <b/>
        <sz val="10"/>
        <rFont val="Tahoma"/>
        <family val="2"/>
      </rPr>
      <t xml:space="preserve">. </t>
    </r>
  </si>
  <si>
    <t>П2-ХЛОР</t>
  </si>
  <si>
    <r>
      <t> </t>
    </r>
    <r>
      <rPr>
        <b/>
        <sz val="10"/>
        <color indexed="8"/>
        <rFont val="Tahoma"/>
        <family val="2"/>
      </rPr>
      <t>Химическая безопасность. Хлор.</t>
    </r>
    <r>
      <rPr>
        <b/>
        <sz val="10"/>
        <rFont val="Tahoma"/>
        <family val="2"/>
      </rPr>
      <t xml:space="preserve">  </t>
    </r>
    <r>
      <rPr>
        <sz val="10"/>
        <rFont val="Tahoma"/>
        <family val="2"/>
      </rPr>
      <t>– 2л.                           </t>
    </r>
  </si>
  <si>
    <t>ПЛАКАТЫ В ДРУГОМ ФОРМАТЕ  </t>
  </si>
  <si>
    <t>А4</t>
  </si>
  <si>
    <t>Верх-натуральный мех (лисица) / кожа (спилок), подкладка–натуральная овчина</t>
  </si>
  <si>
    <t>О8-29</t>
  </si>
  <si>
    <t>Туфли "БРИЗ"</t>
  </si>
  <si>
    <t>полиуретановая  подошва, размерный ряд с 40 по 46</t>
  </si>
  <si>
    <t>О8-30</t>
  </si>
  <si>
    <t>Туфли "УЮТ" женские</t>
  </si>
  <si>
    <t>полиуретановая  подошва, размерный ряд с 36 по 40</t>
  </si>
  <si>
    <t>О8-32</t>
  </si>
  <si>
    <t>Сандалии "ТЕМП-3"</t>
  </si>
  <si>
    <t>О8-33</t>
  </si>
  <si>
    <t>Сандалии "ТЕМП-КЛАССИК"</t>
  </si>
  <si>
    <t>юфть гидрофобная, подошва литьевая ПУ+ТПУ, МБС, К20, Щ20</t>
  </si>
  <si>
    <t>О8-34</t>
  </si>
  <si>
    <t>Сандалии "ТЕМП-КЛАССИК" с МП</t>
  </si>
  <si>
    <t>юфть гидрофобная, подошва литьевая ПУ+ТПУ, МБС, К20, Щ20, МУН-200</t>
  </si>
  <si>
    <t>О8-27</t>
  </si>
  <si>
    <t>Сандалии "РИТМ"</t>
  </si>
  <si>
    <t>О8-28</t>
  </si>
  <si>
    <t>Сандалии "БЛЮЗ" женские</t>
  </si>
  <si>
    <t>О8-31</t>
  </si>
  <si>
    <t>Кроссовки "ПИОНЕР" кожаные</t>
  </si>
  <si>
    <t>подошва из ПВХ, размерный ряд с 38 по 46</t>
  </si>
  <si>
    <t>О12-30</t>
  </si>
  <si>
    <t>Ботинки "ТЕМП-УНИВЕРСАЛ"</t>
  </si>
  <si>
    <t>юфть, подошва литьевая ПУ, МБС, К20, Щ20</t>
  </si>
  <si>
    <t>О12-86</t>
  </si>
  <si>
    <t>Ботинки "ТЕМП-КЛАССИК"</t>
  </si>
  <si>
    <t>640,15р.</t>
  </si>
  <si>
    <t>О12-17</t>
  </si>
  <si>
    <t>Ботинки  "ТЕМП-ПРОФИ"  с МП</t>
  </si>
  <si>
    <t>О12-19</t>
  </si>
  <si>
    <t>Сапоги "ТЕМП-ПРОФИ" кожаные с МП</t>
  </si>
  <si>
    <t>хром с гидрофобной пропиткой, подошва литьевая ПУ+ТПУ, МБС, К20, Щ20, МУН 200</t>
  </si>
  <si>
    <t>О12-82</t>
  </si>
  <si>
    <t>Полуботинки  "ТЕМП-КЛАССИК"</t>
  </si>
  <si>
    <t>О12-45</t>
  </si>
  <si>
    <t>Полуботинки "ТЕМП-УНИВЕРСАЛ"</t>
  </si>
  <si>
    <t>хром, подошва литьевая ПУ, МБС, К20, Щ20</t>
  </si>
  <si>
    <t>О12-81</t>
  </si>
  <si>
    <t>Полуботинки "ТЕМП-УНИВЕРСАЛ" женские</t>
  </si>
  <si>
    <t>О12-83</t>
  </si>
  <si>
    <t>Полуботинки "ТЕМП-КЛАССИК" с МП</t>
  </si>
  <si>
    <t>О12-104</t>
  </si>
  <si>
    <t>Ботинки с высоким берцем "ШТОРМ"</t>
  </si>
  <si>
    <t xml:space="preserve">аэрозоли, кислые и основные газы </t>
  </si>
  <si>
    <t xml:space="preserve"> РЕСПИРАТОРЫ СПЕЦИАЛЬНОГО НАЗНАЧЕНИЯ</t>
  </si>
  <si>
    <t>19954</t>
  </si>
  <si>
    <t xml:space="preserve">Респиратор Р 2У                       </t>
  </si>
  <si>
    <t>FFP3 от радиоактивной пыли, радиоактивного йода и его органических соединений.</t>
  </si>
  <si>
    <t>20753</t>
  </si>
  <si>
    <t>Респиратор Алина СО</t>
  </si>
  <si>
    <t xml:space="preserve"> аэрозоли и угарный газ класс защиты FFP2 </t>
  </si>
  <si>
    <t>Фартук влагостойкий (Мод.А)</t>
  </si>
  <si>
    <t>Изготовлен из ткани плащевой с полимерным покрытием. Цвет черный. Длина 100 см, ширина 80 см.</t>
  </si>
  <si>
    <t>Фартук кислотощелочестойкий (Мод.А)</t>
  </si>
  <si>
    <t>Когти КМ-1</t>
  </si>
  <si>
    <t>Для перемещения по дерев. опорам, компл. кожаными ремнями</t>
  </si>
  <si>
    <t>Когти-лазы КЛМ-1</t>
  </si>
  <si>
    <t>Для перемещения по ж/б опорам, компл. кожаными ремнями</t>
  </si>
  <si>
    <t>Лазы ЛУ</t>
  </si>
  <si>
    <t>Универсальные для перемещения по ж/б опорам, компл. кожан. ремнями</t>
  </si>
  <si>
    <t>Лазы ЛМЦ</t>
  </si>
  <si>
    <t>Для подъема на центрифугированные ж/б опоры, компл. кожан. ремнями</t>
  </si>
  <si>
    <t>Ткань: смесовая (65% полиэстер, 35% хлопок) с водоотталкивающей отделкой, плотность 250 г/кв.м. Цвет: синий, отделка – васильковый и желтый.Утеплитель: «Термофайбер», 150 г/кв.м, куртка – 2 слоя, жилет – 1 слой, брюки – 2 слоя. СВП 50 мм</t>
  </si>
  <si>
    <t>2.211</t>
  </si>
  <si>
    <t>Куртка мужская утепленная "Вьюга"</t>
  </si>
  <si>
    <t>Ткань верха: 100% хлопок, палаточная с водоотталкивающей отделкой, плотность 270 г/кв.м..Подкладка: «Бязь». Утеплитель: х/б ватин, 2 слоя.</t>
  </si>
  <si>
    <t>2.167</t>
  </si>
  <si>
    <t>Костюм мужской утепленный "Билд" (куртка+ п/комбинезон)</t>
  </si>
  <si>
    <t>Ткань: смесовая с водоотталкивающей отделкой (65% полиэстер, 35% хлопок), плотность 210 г/кв.м. Световозвращающий материал: полосы шириной 5 см обеспечивают хорошую видимость. Утеплитель: синтепон. Цвет: темно-серый, отделка – оранжевый.</t>
  </si>
  <si>
    <t>Спецодежда  "Восток-Сервис"</t>
  </si>
  <si>
    <t>Тк.: ''Томбой'', МВО; ут.: Холофайбер; цвет: васильковый, зеленый.</t>
  </si>
  <si>
    <t>Куртка АЛЯСКА мужская утепленная</t>
  </si>
  <si>
    <t>Тк.: ''Оксфорд''; ут.:синтепон.; цв.: черный, синий; ГОСТ 25295-91</t>
  </si>
  <si>
    <t>Куртка ВОСТОК мужская утепленная</t>
  </si>
  <si>
    <t>Тк.: ПЭ-100%.; ПУ; ут.: синт.; цв: т-син./кр.; ГОСТ 25295-91</t>
  </si>
  <si>
    <t>Сапоги ИРТЫШ</t>
  </si>
  <si>
    <t>Нат. кожа; Тн50; резина; ТУ 8861-010-54927561-2004</t>
  </si>
  <si>
    <t>Ботинки ЯМАЛ, Ямал2</t>
  </si>
  <si>
    <t>Нат. кожа; Тн30; ПВХ; ТУ 8861-010-54927561-2004</t>
  </si>
  <si>
    <t>Сапоги ЯМАЛ</t>
  </si>
  <si>
    <t>ТПР-020</t>
  </si>
  <si>
    <t>Одежда для защиты от пониженных температур</t>
  </si>
  <si>
    <t>Р3-49</t>
  </si>
  <si>
    <t>Куртка утепленная т. син. "Сменщик"</t>
  </si>
  <si>
    <t>ткань 100%ПЭ СВ кант, утепл. "Файберлон" 3 сл 120 г/м т-син.</t>
  </si>
  <si>
    <t>Р3-82</t>
  </si>
  <si>
    <t>Куртка утепленная т. син. "Антей" (Сменщик 2)</t>
  </si>
  <si>
    <t>100% ПА (Оксфорд), утеплитель - "Файберлон" 3 сл 120 г/м т. син. Василек</t>
  </si>
  <si>
    <t>Р3-84</t>
  </si>
  <si>
    <t>Куртка утепленная т. син. "Реголит"</t>
  </si>
  <si>
    <t>100% ПА (Оксфорд), оранжевая кокетка, СВП 25мм, утеплитель "Файберлон" 3 слоя</t>
  </si>
  <si>
    <t>Р3-70</t>
  </si>
  <si>
    <t>Куртка утепленная женская "Сменщица"</t>
  </si>
  <si>
    <t>ткань 100%ПЭ 160 г/м, СВ кант, утпел. "Файберлон" 3 сл 120 г/м., т-син. с василь. кокеткой</t>
  </si>
  <si>
    <t>Р3-98</t>
  </si>
  <si>
    <t>Куртка утепленная "Специалист" синий/черный</t>
  </si>
  <si>
    <t>уплотн. смесовая ткань 50Хл/50ПЭ 220 г/м., СВП 25 мм, утепл. "Файберлон" 3 сл. 120 г/м, т-син., зел.</t>
  </si>
  <si>
    <t>Р3-29</t>
  </si>
  <si>
    <t>Куртка зимняя "Стандарт"</t>
  </si>
  <si>
    <t>уплотненная смесовая ткань 50Хл/50ПЭ 220 г/м.,  утепл. "Файберлон" 3 сл. 120 г/м.,  т-син./вас</t>
  </si>
  <si>
    <t>Куртка "Север"</t>
  </si>
  <si>
    <t>Куртка "Пилот"</t>
  </si>
  <si>
    <t>Куртка ватная стеганная "Узбек"</t>
  </si>
  <si>
    <t>Р3-63</t>
  </si>
  <si>
    <t>Полукомбинезон утепленный, тк. смесовая</t>
  </si>
  <si>
    <t>Уплотненная смесовая ткань, 50Хл/50ПЭ 220 г/м, утепл."Файберлон"2 сл. 120 г/м, цвет-син.</t>
  </si>
  <si>
    <t>Полукомбинезон тк. "Оксфорд"</t>
  </si>
  <si>
    <t>2й слой синтепона, 100% полиэфир, темно-синий, черный</t>
  </si>
  <si>
    <t>Р3-39</t>
  </si>
  <si>
    <t>Костюм зимний "Констайл" (Сигнал)</t>
  </si>
  <si>
    <t>100%ПЭ 160 г/м, СВП 25 мм, утепл."Файберлон" 3 сл 120 г/м, воротн искусств. мех,  т-син./оранж.</t>
  </si>
  <si>
    <t>Р3-45</t>
  </si>
  <si>
    <t>Костюм зимний "Стандарт"</t>
  </si>
  <si>
    <t>Уплотненная смесовая ткань 50Хл/50ПЭ 220 г/м, утепл. "Файберлон" 3 сл. 120 г/м.,  т-син./вас.</t>
  </si>
  <si>
    <t>Костюм "ОХРАННИК" зимний: куртка, полукомбинезон КМФ зелёный</t>
  </si>
  <si>
    <t>Тк. "Оксфорд", 100% п/э. Утеплитель: синтепон, в куртке 360 г/кв.м., в полукомбинезоне 240 г/кв.м. Подкладка: 100% п/э. Меховой воротник. ГОСТ 29335-92. Тип Б.</t>
  </si>
  <si>
    <t>Р3-81</t>
  </si>
  <si>
    <t>Костюм зимний женский "Магистраль"</t>
  </si>
  <si>
    <t>Уплотн.смесовая ткань 52Хл/48ПЭ 220 г/м, утепл.Файберлон 3 сл. 120 г/м., т-син./вас, т. серый/красн.</t>
  </si>
  <si>
    <t>Р3-87</t>
  </si>
  <si>
    <t>Костюм утепленный женский "Универсал"</t>
  </si>
  <si>
    <t>Европ.смесовая ткань,65%ПЭ/35%Хл 210г/м, утепл. Фаберлон 120 г/м, т.серый., бордо.,черн.</t>
  </si>
  <si>
    <t>Р3-65</t>
  </si>
  <si>
    <t>Комплект зимний "Север-2" с СВП красный с чрным</t>
  </si>
  <si>
    <t>Тк."Оксфорд"100% ПА 110 г/м, утепл."Файберлон" 2 сл.120г/м "Витар"1 сл. 100г/м, красный./черный</t>
  </si>
  <si>
    <t>Р3-66</t>
  </si>
  <si>
    <t>Комплект зимний "Север-3" синий с черным с СВП</t>
  </si>
  <si>
    <t>Тк."Оксфорд"100% ПА 110 г/м, утепл."Файберлон" 2 сл.120г/м "Витар"1 сл. 100г/м, темно-син./черный</t>
  </si>
  <si>
    <t>Костюм "МЕТЕОР": куртка, полукомбинезон синий с чёрным и СВП</t>
  </si>
  <si>
    <t>Термостойкий пластик, АСФ, ручная рег. степени затемнения  9-13 DIN</t>
  </si>
  <si>
    <t>С15-41</t>
  </si>
  <si>
    <t>Маска сварщика  «ОСЕ Сателлит» с  блоком принудительной подачи воздуха «ОС100»</t>
  </si>
  <si>
    <t>Степень затемнения 4/5-9/9-13, включает противоаэрозольный фильтр Р3</t>
  </si>
  <si>
    <t>С15-5</t>
  </si>
  <si>
    <t>Маска "Солорматик комфорт"</t>
  </si>
  <si>
    <t>АСФ, ручная регулировка степени затемн.4/9-13, комплектуется  внутренними линзами с диоптриями</t>
  </si>
  <si>
    <t>С15-11</t>
  </si>
  <si>
    <t>Внутренние линзы  для маски "Солорматик комфорт"</t>
  </si>
  <si>
    <t>Линзы для коррекции зрения с диоптриями +1,0 D, +1,50 D, +2,00 D, +2,5 D.</t>
  </si>
  <si>
    <t>Маска  сварщика "Спидглас 9002 V" (ЗМ)</t>
  </si>
  <si>
    <t>АСФ, регулируемая степень затемн. 9-13 DIN,плавная регулировка оголовья</t>
  </si>
  <si>
    <t>С15-38</t>
  </si>
  <si>
    <t>Маска сварщика "СПИДГЛАС 9002V" с системой фильтрации воздуха "Адфло"арт. 46 66 70</t>
  </si>
  <si>
    <t>Степень затемнения 9-13DIN, стандартная комплектация включает противоаэрозольный фильтр</t>
  </si>
  <si>
    <t>С15-23</t>
  </si>
  <si>
    <t>Маска сварщика "ОСЕ Сателлит" (Sperian) арт. 10 001 50</t>
  </si>
  <si>
    <t>АСФ, уровни затемн. 4/5-9  и  4/9-13 DIN, для  профессиональных сварщиков</t>
  </si>
  <si>
    <t>Защита от теплового излучения</t>
  </si>
  <si>
    <t>С15-22</t>
  </si>
  <si>
    <t>Щиток "Супервизор" (Sperian) арт. 10 023 25</t>
  </si>
  <si>
    <t>Экран-поликар. с золотым покр., макс. защита от тепл.излуч.до + 1390°С,адаптер для крепления к каске</t>
  </si>
  <si>
    <t>С14-47</t>
  </si>
  <si>
    <t>Щиток противоударный</t>
  </si>
  <si>
    <t>Экран - поликарбонат  с алюминиевой окантовкой, регулировка по размеру головы колесом-храповиком</t>
  </si>
  <si>
    <t>С15-27</t>
  </si>
  <si>
    <t>Адаптер для щитка "Супервизор"(Sperian) арт. 10 023 02</t>
  </si>
  <si>
    <t>Защита головы</t>
  </si>
  <si>
    <t>С17-1</t>
  </si>
  <si>
    <t>Каска защитная строительная</t>
  </si>
  <si>
    <t>Жилет утепленный синий</t>
  </si>
  <si>
    <t>Тк. смесовая 50%ХЛ/50%ПЭ, утепл. "Файберлон" 3 сл 220 г/м, цв. т. синий</t>
  </si>
  <si>
    <t>Одежда  влагозащитная</t>
  </si>
  <si>
    <t>Плащ непромокаемый</t>
  </si>
  <si>
    <t>Нейлоновый, цвет-желтый, зеленый, синий</t>
  </si>
  <si>
    <t>Нейлоновый, цвет-камуфлированый</t>
  </si>
  <si>
    <t>Плащ прорезиненный</t>
  </si>
  <si>
    <t>Прорезиненная диагональ</t>
  </si>
  <si>
    <t>Костюм непромокаемый</t>
  </si>
  <si>
    <t xml:space="preserve">Плащ влагозащитный "Ютекс-9В" </t>
  </si>
  <si>
    <t xml:space="preserve">Ткань специальная плащевая с полимерным покрытием — легкая, но при этом очень прочная. Отличная водоупорность. Плотность 150 гр/кв. м. Швы проклеены специальной лентой. </t>
  </si>
  <si>
    <t>Плащ "Дорожник"</t>
  </si>
  <si>
    <t>Плащ влагостойкая модель «Дорожник» с проклееными швами Ткань плащевая с полимерным покрытием. Плотность 150 гр./кв.м. Светоотражающие полосы на груди, спине и рукавах.</t>
  </si>
  <si>
    <t>Куртка "Дорожник</t>
  </si>
  <si>
    <t>Куртка влагостойкая модель «Дорожник» с проклееными швами Ткань плащевая с полимерным покрытием. Плотность 150 гр./кв.м. Светоотражающие полосы на груди, спине и рукавах.</t>
  </si>
  <si>
    <t>Костюм шахтера ЛГН</t>
  </si>
  <si>
    <t>Костюм мужской для защиты от воды тип Б (Шахтер ЛГН). Куртка и брюки. Изготовлен из прорезиненной ткани арт. 566 ЛГН. Швы проклеены</t>
  </si>
  <si>
    <t>Костюм рыбацкий "Рокон-Букс"</t>
  </si>
  <si>
    <t>Прорезиненная диагональ, цвет-оранжевый, швы проклеенные.</t>
  </si>
  <si>
    <t>Одежда сигнальная</t>
  </si>
  <si>
    <t>О38-11</t>
  </si>
  <si>
    <t>Костюм мужской зимний "Антарес" (Сигнал-3)</t>
  </si>
  <si>
    <t>Европейская смесовая такнь, т. синий с оранж, СВП50, 3-ий класс защиты</t>
  </si>
  <si>
    <t>О38-12</t>
  </si>
  <si>
    <t>Костюм мужской летний "Антарес" (Сигнал 2) (куртка+брюки)</t>
  </si>
  <si>
    <t>О38-15</t>
  </si>
  <si>
    <t>Сигнальный жилет "Сигнал 2"</t>
  </si>
  <si>
    <t>На липучке. Ткань - 100% п/э, 2 класс защиты, цвет - оранжевый</t>
  </si>
  <si>
    <t>О38-13</t>
  </si>
  <si>
    <t>На пуговицах, ткань - 100% п/э, 2 класс защиты, цвет - желтый</t>
  </si>
  <si>
    <t>О38-14</t>
  </si>
  <si>
    <t>На пуговицах. Ткань - 100% п/э, 2 класс защиты, цвет - оранжевый</t>
  </si>
  <si>
    <t>О38-16</t>
  </si>
  <si>
    <t>Сигнальный жилет "Сигнал 3"</t>
  </si>
  <si>
    <t>На пуговицах, ткань - 100% п/э, 2 класс защиты, цвет - оранжевый</t>
  </si>
  <si>
    <t>Одежда для защиты от повышенных температур</t>
  </si>
  <si>
    <t>Р4-1</t>
  </si>
  <si>
    <t>Костюм для сварщика</t>
  </si>
  <si>
    <t>Брезент ОП, плотн. 480 г/м2</t>
  </si>
  <si>
    <t>Р4-2</t>
  </si>
  <si>
    <t>Костюм для сварщика комбинированый</t>
  </si>
  <si>
    <t xml:space="preserve">Спилок+брезент </t>
  </si>
  <si>
    <t>Р4-3</t>
  </si>
  <si>
    <t>Костюм для сварщика спилковый</t>
  </si>
  <si>
    <t>Полностью из спилка, от 50 штук</t>
  </si>
  <si>
    <t>Р4-10</t>
  </si>
  <si>
    <t>Каска "Термалгард" (MSA Auer)</t>
  </si>
  <si>
    <t>С оголовьем  "Фас-Трак", защита от повышенных температур, армированный нейлон</t>
  </si>
  <si>
    <t>С17-23</t>
  </si>
  <si>
    <t>Шлем пожарного "Галлет" Ф1С (MSA Auer)</t>
  </si>
  <si>
    <t>Каска с лицевым щитком, оснащение дополн. аксессуарами</t>
  </si>
  <si>
    <t>С18-18</t>
  </si>
  <si>
    <t>Страховочная привязь МА-04 (Sperian) арт. 10 028 49</t>
  </si>
  <si>
    <t>С наплечными и набедренными лямками из эластичного материала "ДюраФлекс"</t>
  </si>
  <si>
    <t>С18-29</t>
  </si>
  <si>
    <t>Страховочный строп "Титан-В" (Sperian) арт. 10 08 275</t>
  </si>
  <si>
    <t>Полиамид, разрывной амортизатор, длина 1,8 м, без карабинов</t>
  </si>
  <si>
    <t>С18-31</t>
  </si>
  <si>
    <t>Страховочная привязь "Титан 2"  наплечными и набедренными лямками (Sperian) арт. 10 11 891</t>
  </si>
  <si>
    <t>Полиамид, с двумя D-образными кольцами на спине и груди.</t>
  </si>
  <si>
    <t>С18-32</t>
  </si>
  <si>
    <t>Страховочная привязь "Титан-2" с поясом (Sperian) арт. 10 118 94</t>
  </si>
  <si>
    <t>Полиамид с двумя D-образными кольцами на спине и груди.</t>
  </si>
  <si>
    <t>С18-30</t>
  </si>
  <si>
    <t>Сбалансированный комплект "Титан для закрепления в рабочем положении" (Sperian) арт. 10 11 899</t>
  </si>
  <si>
    <t>Для безопасной фиксации на рабочем месте.Состоит из "Титан 2 Белт"(1011894)+"Титан СМС"(1008329)</t>
  </si>
  <si>
    <t>С18-74</t>
  </si>
  <si>
    <t>Стальной страховочный строп БДФ (Sperian Protection) арт.МЕ 12156</t>
  </si>
  <si>
    <t>Оцинкованный стальной трос диам. 6мм с разрывным
ленточным амортизатором из полиамида</t>
  </si>
  <si>
    <t>С18-75</t>
  </si>
  <si>
    <t>Страховочный строп «Маниард МЕ-82» (Sperian Protection) арт.10 053 18</t>
  </si>
  <si>
    <t>Эластичный страховочный строп со  встроенным амортизатором, длина 1,35 м ( при растяжении 2,00 м)</t>
  </si>
  <si>
    <t>С18-73</t>
  </si>
  <si>
    <t>Страховочная привязь  «Кевлар 650К» (Sperian Protection)арт.10 123 37</t>
  </si>
  <si>
    <t>Термостойкая, регулируемые  набедренные и плечевые  лямки</t>
  </si>
  <si>
    <t>С18-25</t>
  </si>
  <si>
    <t>Карабин "MЛ 00" (Sperian) арт. 1002832</t>
  </si>
  <si>
    <t>С18-26</t>
  </si>
  <si>
    <t>0110</t>
  </si>
  <si>
    <t>Перчатки комбинированные спилковые "Супер Гриф"</t>
  </si>
  <si>
    <t>Говяжий спилок, дополнит. спилковые накладки на ладони</t>
  </si>
  <si>
    <t>Перчатки "КРИС КРОС"</t>
  </si>
  <si>
    <t>С латексным покрытием в виде решетки</t>
  </si>
  <si>
    <t>Перчатки нейлоновые "Бэбблер" полуобливные (HN001)</t>
  </si>
  <si>
    <t>Нитриловое покрытие, МБС, высокая чувствительность пальцев</t>
  </si>
  <si>
    <t>0482 IC</t>
  </si>
  <si>
    <t>Перчатки универсальные "Билд-Мастер"</t>
  </si>
  <si>
    <t>структурированное, плотное латексное покрытие ладони, трикотажная основа с ворсом</t>
  </si>
  <si>
    <t>Рукавицы брезентовые</t>
  </si>
  <si>
    <t>Брезент 480 г/м2, износостойкие, ОП</t>
  </si>
  <si>
    <t>Рукавицы брезентовые с двойным наладонником.</t>
  </si>
  <si>
    <t>Рукавицы х/б с брезентовым наладонником</t>
  </si>
  <si>
    <t>Рукавицы х/б c двойным наладонником</t>
  </si>
  <si>
    <t>Ткань - двунитка, плотн. 220 г/м2</t>
  </si>
  <si>
    <t>Рукавицы х/б с полимерным покрытием</t>
  </si>
  <si>
    <t>Ткань - двунитка, плотн. 220 г/м2, улучшенные сцепные свойства</t>
  </si>
  <si>
    <t>Перчатки Нитрифит Блэк Петтерн</t>
  </si>
  <si>
    <t xml:space="preserve">Трикотажные перчатки с полиамида черного цвета с нитриловым покрытием и рифленой поверхностью на ладонях и пальцах, с трикотажной манжетой для защиты рук при работах с жирными, грязными и маслянистыми предметами. Маслобензостойкие. Длина 25 см. </t>
  </si>
  <si>
    <t>Рукавицы и перчатки универсальные (мех. воздействия, МБС, КЩС)</t>
  </si>
  <si>
    <t>Перчатки Нитро Лайт BJ6 SB</t>
  </si>
  <si>
    <t xml:space="preserve">Облегченная хлопковая ткань, полностью облитая нитриловым каучуком. Рабочая поверхность -гладкая. Манжет - эластичный трикотажный, закрытый.     </t>
  </si>
  <si>
    <t>Перчатки "НИТР-ЛАЙТ" (slim), полуобливные, трикотажная манжета</t>
  </si>
  <si>
    <t>Нитриловые, МБС, для точных операций</t>
  </si>
  <si>
    <t>Strong</t>
  </si>
  <si>
    <t>Перчатки "НИТР-ЛАЙТ", полуобливные, трикотажная манжета</t>
  </si>
  <si>
    <t>Перчатки "НИТР-ЛАЙТ" (slim), обливные, трикотажная манжета</t>
  </si>
  <si>
    <t>Нитриловые, МБС, для точных операций,</t>
  </si>
  <si>
    <t>С23-35</t>
  </si>
  <si>
    <t>Краги-перчатки "НИТР", полуобливные</t>
  </si>
  <si>
    <t>Нитриловые, МБС, крага</t>
  </si>
  <si>
    <t>Краги-перчатки "НИТР-2hands", обливные</t>
  </si>
  <si>
    <t>0533</t>
  </si>
  <si>
    <t>Краги-перчатки "НИТР", обливные</t>
  </si>
  <si>
    <t>Перчатки "НИТР-2hands", обливные</t>
  </si>
  <si>
    <t>Нитриловые, МБС, трикотажная манжета</t>
  </si>
  <si>
    <t>0543</t>
  </si>
  <si>
    <t>Перчатки "НИТР", обливные</t>
  </si>
  <si>
    <t>С23-33</t>
  </si>
  <si>
    <t>Краги-перчатки NR 3000 FS, обливные</t>
  </si>
  <si>
    <t>С23-47</t>
  </si>
  <si>
    <t>Перчатки NR 3000 FK,  обливные, манжета</t>
  </si>
  <si>
    <t>Перчатки "Тектрил-М", полуобливные</t>
  </si>
  <si>
    <t>Нитриловые, МБС, трикот. манжета</t>
  </si>
  <si>
    <t>С23-44</t>
  </si>
  <si>
    <t>Рукавицы КР</t>
  </si>
  <si>
    <t>Неконцентрированные р-ры кислот и щелочей, МБС</t>
  </si>
  <si>
    <t>ПЮ Фёрст Уайт" (PU First White)</t>
  </si>
  <si>
    <t>трикотажные перчатки из 100% нейлона белого цвета с полиуретановым покрытием</t>
  </si>
  <si>
    <t xml:space="preserve">Перчатки Хайфлекс (Ansell) </t>
  </si>
  <si>
    <t>Рукавицы и перчатки для защиты от пониженных температур</t>
  </si>
  <si>
    <t>Мебельная кожа, утеплитель - искусственный мех</t>
  </si>
  <si>
    <t>Перчатки трикотажные  полушерстяные  одинарные</t>
  </si>
  <si>
    <t>30% шерсть, 70% акрил, цвет - черный</t>
  </si>
  <si>
    <t>Перчатки трикотажные  полушерстяные  двойные</t>
  </si>
  <si>
    <t>Перчатки утепленные"Диер Фит Люкс" (Sperian) арт. 2001615</t>
  </si>
  <si>
    <t>Черные замшевые, утеплитель Thinsulate®, вес 40 г</t>
  </si>
  <si>
    <t xml:space="preserve">Перчатки зимние Аляска Плюс </t>
  </si>
  <si>
    <t>утепленные,двойное ПВХ покрытие шероховатая поверхность, длина 350 мм</t>
  </si>
  <si>
    <t>С24-7</t>
  </si>
  <si>
    <t>Рукавицы меховые</t>
  </si>
  <si>
    <t>Ткань -диагональ, утеплитель- натуральный мех</t>
  </si>
  <si>
    <t>Рукавицы утепленные</t>
  </si>
  <si>
    <t>Ткань-диагональ, утеплитель- ватин</t>
  </si>
  <si>
    <t>Рукавицы утепленные, ПВХ наладонник</t>
  </si>
  <si>
    <t>Ткань-диагональ, утеплитель- ватин, наладонник - ПВХ</t>
  </si>
  <si>
    <t>Рукавицы утепленные с брезентовым наладонником</t>
  </si>
  <si>
    <t>Ткань-Саржа плот. 285 г/м2, утеплитель- ватин, наладонник - брезент</t>
  </si>
  <si>
    <t>С24-8</t>
  </si>
  <si>
    <t>Рукавицы "Север"</t>
  </si>
  <si>
    <t>Морозостойкий ПВХ (-45°С), съемный  вкладыш из искусственного меха</t>
  </si>
  <si>
    <t>Химостойкие перчатки</t>
  </si>
  <si>
    <t>Латекс, внутр. х/б напыление, рельефная поверх ладони, толщ 0,45 мм, взамен КЩС тип 2</t>
  </si>
  <si>
    <t>С25-1</t>
  </si>
  <si>
    <t>Перчатки "Криз"</t>
  </si>
  <si>
    <t>Перчатки "Профессионал" (SF-S-06C)</t>
  </si>
  <si>
    <t>Латекс, дополн. внутреннее покр., рельефн поверхн. ладони,толщ 0,65 мм,взамен КЩС тип 1</t>
  </si>
  <si>
    <t>Стремянка с вертикальной опорой ССВ-3,0</t>
  </si>
  <si>
    <t>Длина -2,3 м, 7 ступеней, шаг ступеней 34 см</t>
  </si>
  <si>
    <t>Э29-29</t>
  </si>
  <si>
    <t>Стремянка с вертикальной опорой ССВ-3,6</t>
  </si>
  <si>
    <t>Длина - 3 м, 9 ступеней, шаг ступеней 34 см</t>
  </si>
  <si>
    <t>Э29-30</t>
  </si>
  <si>
    <t>Стремянка с вертикальной опорой для электросвязи ССВ-1,8ТШ</t>
  </si>
  <si>
    <t>Длина - 1 м, 4 ступени, шаг ступеней 25 см</t>
  </si>
  <si>
    <t>Э29-31</t>
  </si>
  <si>
    <t>Стремянка с вертикальной опорой для электросвязи ССВ-2,2ТШ</t>
  </si>
  <si>
    <t>Длина - 1,4 м, 6 ступеней, шаг ступеней 25 см</t>
  </si>
  <si>
    <t>Э29-32</t>
  </si>
  <si>
    <t>Стремянка с вертикальной опорой для электросвязи ССВ-2,7ТШ</t>
  </si>
  <si>
    <t>Длина - 1,9 м, 8 ступеней, шаг ступеней 25 см</t>
  </si>
  <si>
    <t>Э29-33</t>
  </si>
  <si>
    <t>Стремянка с вертикальной опорой для электросвязи ССВ-3,1ТШ</t>
  </si>
  <si>
    <t>Длина - 2,4 м, 10 ступеней, шаг ступеней 25 см</t>
  </si>
  <si>
    <t>Лестницы и стремянки</t>
  </si>
  <si>
    <t>Л30-01</t>
  </si>
  <si>
    <t>Лестница двухсекционная универсальная мод. 7507</t>
  </si>
  <si>
    <t>алюминевая, высота 201/314, ступеней 2х7</t>
  </si>
  <si>
    <t>Л30-09</t>
  </si>
  <si>
    <t>Лестница трехсекционная универсальная мод. 7610</t>
  </si>
  <si>
    <t>алюминевая, высота 286/454/625, ступеней 3х10</t>
  </si>
  <si>
    <t>Л30-17</t>
  </si>
  <si>
    <t>Лестница трехсекционная универсальная мод. 8615</t>
  </si>
  <si>
    <t>алюминевая, высота 441/779/1120, ступеней 3х15</t>
  </si>
  <si>
    <t>Л30-20</t>
  </si>
  <si>
    <t>Лестница-стремянка алюминевая 5 ст.</t>
  </si>
  <si>
    <t>высота 103, ступеней 5</t>
  </si>
  <si>
    <t>Л30-22</t>
  </si>
  <si>
    <t>Лестница-стремянка алюминевая 7 ст.</t>
  </si>
  <si>
    <t>высота 145, ступеней 7</t>
  </si>
  <si>
    <t>Л30-23</t>
  </si>
  <si>
    <t>Лестница-стремянка алюминевая 8 ст.</t>
  </si>
  <si>
    <t>высота 166, ступеней 8</t>
  </si>
  <si>
    <t>З28-1</t>
  </si>
  <si>
    <t>Знаки по электробезопасности 2.5.1. – 2.5.10.  на пленке</t>
  </si>
  <si>
    <t>З28-2</t>
  </si>
  <si>
    <t>Знаки по электробезопасности 2.5.1. – 2.5.10.  на пластике</t>
  </si>
  <si>
    <t>З28-3</t>
  </si>
  <si>
    <t>КГКМ 22 ТУ</t>
  </si>
  <si>
    <t>КГО 70 ТУ</t>
  </si>
  <si>
    <t>КГКМ 24 ТУ</t>
  </si>
  <si>
    <t>КГО 75 ТУ</t>
  </si>
  <si>
    <t>КГКМ 27 ТУ</t>
  </si>
  <si>
    <t>КГО 80 ТУ</t>
  </si>
  <si>
    <t>КГКМ 30 ТУ</t>
  </si>
  <si>
    <t>КГО 85 ТУ</t>
  </si>
  <si>
    <t>КГКМ 32 ТУ</t>
  </si>
  <si>
    <t>КГО 95 ТУ</t>
  </si>
  <si>
    <t>КГКМ 36 ТУ</t>
  </si>
  <si>
    <t>КГО 100 ТУ</t>
  </si>
  <si>
    <t>КГКМ 41 ТУ</t>
  </si>
  <si>
    <t>Ключ гаечный кольцевой коленчатый двусторонний (КГН) ТУ 3926.031.53581936-2004</t>
  </si>
  <si>
    <t>КГКМ 46 ТУ</t>
  </si>
  <si>
    <t>КГН 8х9 ТУ</t>
  </si>
  <si>
    <t>Ключи торцовые стержневые одностронние ТУ 3926.036.535819360-2005</t>
  </si>
  <si>
    <t>КГН  8х10 ТУ</t>
  </si>
  <si>
    <t>Ключ торц. стержн. прямой S12</t>
  </si>
  <si>
    <t>КГН 10х12 ТУ</t>
  </si>
  <si>
    <t>Ключ торц. стержн. прямой S14</t>
  </si>
  <si>
    <t>КГН 12х13 ТУ</t>
  </si>
  <si>
    <t>Ключ торц. стержн. прямой S17 КАМАЗ L 230</t>
  </si>
  <si>
    <t>КГН 12х14 ТУ</t>
  </si>
  <si>
    <t>Ключ торц. стержн. прямой S19</t>
  </si>
  <si>
    <t>КГН 13х14 ТУ</t>
  </si>
  <si>
    <t>Ключ торц. стержн. прямой S27 КАМАЗ L 515</t>
  </si>
  <si>
    <t>КГН 13х17 ТУ</t>
  </si>
  <si>
    <t>Ключ торц. стерж. прямой S 27  L265 с отв.под ворот."Газель"</t>
  </si>
  <si>
    <t>КГН 14х17 ТУ</t>
  </si>
  <si>
    <t>Ключ торц. одностор. стерж. прям. 32</t>
  </si>
  <si>
    <t>КГН 17х19 ТУ</t>
  </si>
  <si>
    <t>Ключ торц. стержн. S10 изогнут.</t>
  </si>
  <si>
    <t>КГН 17х22 ТУ</t>
  </si>
  <si>
    <t>Ключ торц. стержн. S17 изогнут.обр.L187 1исп."ГАЗ"</t>
  </si>
  <si>
    <t>КГН 19х22 ТУ</t>
  </si>
  <si>
    <t>Ключ торц. S17 изогнут. с лопат.L330 2исп. "ГАЗ"</t>
  </si>
  <si>
    <t>КГН 22х24 ТУ</t>
  </si>
  <si>
    <t>Ключ торц. стержн. S19 изогнут.обр.L187 1исп. "ВАЗ"</t>
  </si>
  <si>
    <t>КГН 24х27 ТУ</t>
  </si>
  <si>
    <t>Ключ торц. S19 изогнут. с лопат.L330 2исп."ВАЗ"</t>
  </si>
  <si>
    <t>КГН 24х30 ТУ</t>
  </si>
  <si>
    <t>Ключ торц. S21 изогнут. с лопат. L255</t>
  </si>
  <si>
    <t>КГН 27х30 ТУ</t>
  </si>
  <si>
    <t>Ключ торц. стерж. S22 изогнут.обр.1исп. L 187</t>
  </si>
  <si>
    <t>КГН 30х32 ТУ</t>
  </si>
  <si>
    <t>Ключ торц. S22 изогнут. с лопат L330 2 исп.</t>
  </si>
  <si>
    <t>КГН 32х36 ТУ</t>
  </si>
  <si>
    <t>Ключ торц. S22 изогнут. с лопат L300 2 исп. УАЗ                                                    НОВИНКА</t>
  </si>
  <si>
    <t>КГН 36х38 ТУ</t>
  </si>
  <si>
    <t xml:space="preserve">Ключ торц. стерж. S27 изогнут L320 </t>
  </si>
  <si>
    <t>КГН 36х41 ТУ</t>
  </si>
  <si>
    <t>Ключи торцовые стержневые двустронние</t>
  </si>
  <si>
    <t>Ключ гаечный кольцевой коленчатый односторонний (КГНО) ТУ 3926.002.53581936-2004</t>
  </si>
  <si>
    <t>Ключ торц. двуст. стерж. изог. 8х10</t>
  </si>
  <si>
    <t>КГНО 24 ТУ             НОВИНКА</t>
  </si>
  <si>
    <t>Ключ торц. двуст. стерж. изог. 10х12</t>
  </si>
  <si>
    <t>КГНО 30 ТУ</t>
  </si>
  <si>
    <t>Ключ торц. двуст. стерж. изог. 10х13 КАМАЗ</t>
  </si>
  <si>
    <t>КГНО 32 ТУ</t>
  </si>
  <si>
    <t>Ключ торц. двуст. стерж. изог. 17х19      НОВИНКА</t>
  </si>
  <si>
    <t>КГНО 36 ТУ</t>
  </si>
  <si>
    <t>Ключ торц. стерж. прямой 19х22 КАМАЗ</t>
  </si>
  <si>
    <t>КГНО 41 ТУ</t>
  </si>
  <si>
    <t>Ключ торц. стержн. прямой 24 с квадрат.19</t>
  </si>
  <si>
    <t>КГНО 46 ТУ</t>
  </si>
  <si>
    <t>Ключ торц. стержн. прямой S 21х41</t>
  </si>
  <si>
    <t>КГНО 50 ТУ</t>
  </si>
  <si>
    <t>Ключ торц. стерж. прямой 22х38</t>
  </si>
  <si>
    <t>Набор КГНО 5 в сумке</t>
  </si>
  <si>
    <t>Ключ торц. стерж. прямой 24х27</t>
  </si>
  <si>
    <t>Ключ гаечный кольцевой прямой двусторонний с изогнутой головкой (КГКИ) ТУ 3926.051.53581936-2007</t>
  </si>
  <si>
    <t>Ключ торц. стерж. прямой 24х38 ГАЗ</t>
  </si>
  <si>
    <t>КГКИ 10х12</t>
  </si>
  <si>
    <t>Ключ торц. стерж. прямой 27х30</t>
  </si>
  <si>
    <t>КГКИ 12х13</t>
  </si>
  <si>
    <t>Ключ торц. стерж. прямой 27х32</t>
  </si>
  <si>
    <t>КГКИ 13х17</t>
  </si>
  <si>
    <t>Ключ торц. стерж. прямой 30х32</t>
  </si>
  <si>
    <t>КГКИ 14х17</t>
  </si>
  <si>
    <t>Ключ торц. двуст. стерж. прямой 32х33 L480</t>
  </si>
  <si>
    <t>КГКИ 17х19</t>
  </si>
  <si>
    <t>Ключ торц. стерж. прямой 32х36</t>
  </si>
  <si>
    <t>КГКИ 19х22</t>
  </si>
  <si>
    <t>Ключ торц. стерж. прямой 32х38 L500  "КАМАЗ"</t>
  </si>
  <si>
    <t>КГКИ 22х24</t>
  </si>
  <si>
    <t>Ключи торцовые трубчатые  ТУ 3926.036.53581936-2005</t>
  </si>
  <si>
    <t>КГКИ 24х27</t>
  </si>
  <si>
    <t>Ключ торц. двуст. трубч. 50х62 L 120</t>
  </si>
  <si>
    <t>Очки открытые  2740(ЗМ)</t>
  </si>
  <si>
    <t>Очки защитные закрытые</t>
  </si>
  <si>
    <t>С14-3</t>
  </si>
  <si>
    <t>Очки закрытые, прямая вентиляция</t>
  </si>
  <si>
    <t>Линза - поликарбонат, оправа- ПВХ, на резинке</t>
  </si>
  <si>
    <t>С14-45</t>
  </si>
  <si>
    <t>Очки закрытые прямая вентиляция, незапотевающее покрытие</t>
  </si>
  <si>
    <t>С14-46</t>
  </si>
  <si>
    <t>Очки закрытые непрямая вентиляция</t>
  </si>
  <si>
    <t>С14-6</t>
  </si>
  <si>
    <t>Очки закрытые  непрямая вентиляция, незапотевающее покрытие</t>
  </si>
  <si>
    <t>С14-54</t>
  </si>
  <si>
    <t>Очки закрытые 2790 (ЗМ), герметичные</t>
  </si>
  <si>
    <t>Прозрачная незапотевающая поликарбонатная линза, широкое и регулируемое оголовье</t>
  </si>
  <si>
    <t>Щитки лицевые противоударные</t>
  </si>
  <si>
    <t>Щиток защитный НБТ</t>
  </si>
  <si>
    <t>Молированное стекло, пластиковое  регулируемое оголовье</t>
  </si>
  <si>
    <t>Щиток защитный НБТ-ЕВРО-СТАЛЬ</t>
  </si>
  <si>
    <t>Защита от крупных и мелких частиц с высокой кинетической энергией до 15 Дж</t>
  </si>
  <si>
    <t>Щиток защитный "Евро" (аналог Бионик)</t>
  </si>
  <si>
    <t>Поликорбонатное стекло. Защита верхней части головы и подбородка. Корпус из пластика. Удобно сочетается с любыми очками и/или респираторами</t>
  </si>
  <si>
    <t>Очки защитные закрытые для работы с агрессивными жидкостями</t>
  </si>
  <si>
    <t>С15-35</t>
  </si>
  <si>
    <t>Очки закрытые 2790А (ЗМ), герметичные</t>
  </si>
  <si>
    <t>Прозрачная незапотевающая ацетатная линза, широкое и регулируемое оголовье</t>
  </si>
  <si>
    <t>Очки защитные газосварочные</t>
  </si>
  <si>
    <t>С15-20</t>
  </si>
  <si>
    <t>Очки закрытые газосварочные с откидными светофильтрами</t>
  </si>
  <si>
    <t>Непрямая вентиляция, плотность фильтра  5DIN, взамен ЗНД2</t>
  </si>
  <si>
    <t>С15-42</t>
  </si>
  <si>
    <t>Очки защитные закрытые 3НД2 Г Адмирал</t>
  </si>
  <si>
    <t>РОСОМЗ</t>
  </si>
  <si>
    <t>С15-8</t>
  </si>
  <si>
    <t>Непрямая вентиляция, подъемное стекло</t>
  </si>
  <si>
    <t>С15-9</t>
  </si>
  <si>
    <t>Стекло для С15-8</t>
  </si>
  <si>
    <t>Г-3</t>
  </si>
  <si>
    <t>Маски электросварочные</t>
  </si>
  <si>
    <t>Маска для сварщика НН-С</t>
  </si>
  <si>
    <t>Фиброкартон, светофильтр 102х 52 мм</t>
  </si>
  <si>
    <t>Маска для сварщика пластиковая НН-С-702</t>
  </si>
  <si>
    <t>Негорючий пластик, регулируемое оголовье, светофильтр 102х 52 мм</t>
  </si>
  <si>
    <t>Маска для сварщика пластиковая НН-С-704</t>
  </si>
  <si>
    <t>Негорючий пластик, регулируемое оголовье, светофильтр 121х 69 мм</t>
  </si>
  <si>
    <t>Маска для сварщика пластиковая НН-10</t>
  </si>
  <si>
    <t>Стёкло ТИСС для маски сварщика</t>
  </si>
  <si>
    <t>Степень затемнения С3-С6, размер 102 х 52 мм</t>
  </si>
  <si>
    <t>Стёкло ТИСС для маски сварщика пластиковой</t>
  </si>
  <si>
    <t>Ключ для винтов с внетренн. шестигранником S14</t>
  </si>
  <si>
    <t>Ключ для винтов с внутренн. шестигранником S17</t>
  </si>
  <si>
    <t>артикул</t>
  </si>
  <si>
    <t>Характеристика</t>
  </si>
  <si>
    <t>Упаковка</t>
  </si>
  <si>
    <t>Цена без НДС</t>
  </si>
  <si>
    <t>Цена с НДС закуп</t>
  </si>
  <si>
    <t xml:space="preserve">Цена с НДС </t>
  </si>
  <si>
    <t>Защита от вредных веществ</t>
  </si>
  <si>
    <t>уп/шт</t>
  </si>
  <si>
    <t>за шт</t>
  </si>
  <si>
    <t>ПРОТИВОАЭРОЗОЛЬНЫЕ РЕСПИРАТОРЫ СЕРИИ АЛИНА</t>
  </si>
  <si>
    <t xml:space="preserve">Респиратор Алина® -100                   </t>
  </si>
  <si>
    <t>пыль,дым,туман  FFP1D</t>
  </si>
  <si>
    <t>9,95</t>
  </si>
  <si>
    <t xml:space="preserve">Респиратор  Алина® -110        </t>
  </si>
  <si>
    <t>c кл.</t>
  </si>
  <si>
    <t>13,60</t>
  </si>
  <si>
    <t xml:space="preserve">Респиратор Алина® -П   </t>
  </si>
  <si>
    <t>с кл.</t>
  </si>
  <si>
    <t>пыль,дым,туман , FFP2D</t>
  </si>
  <si>
    <t>Респиратор Алина® -310         (Старое название Алина®-П FFP3)</t>
  </si>
  <si>
    <t xml:space="preserve"> FFP3D защита от всех видов аэрозолей             в т.ч.канцерогенных </t>
  </si>
  <si>
    <t>3307</t>
  </si>
  <si>
    <t>Респиратор Алина® -200</t>
  </si>
  <si>
    <t>пыль,дым,туман, FFP2D</t>
  </si>
  <si>
    <t>ПРОТИВОГАЗОАЭРОЗОЛЬНЫЕ РЕСПИРАТОРЫ СЕРИИ АЛИНА</t>
  </si>
  <si>
    <t xml:space="preserve">Респиратор Алина®-А </t>
  </si>
  <si>
    <t>FFP2  аэрозоли и сорбции газов(бензин,керосин,лаки,краски)</t>
  </si>
  <si>
    <t>Респиратор Алина®-АВ</t>
  </si>
  <si>
    <t>FFP2 сварочные аэрозоли и сорбции газов органич.происходж.и озона</t>
  </si>
  <si>
    <t>Респиратор Алина®-В</t>
  </si>
  <si>
    <t>FFP2 аэрозоли и кислые газы (фторид водорода,уксус.к.и др)</t>
  </si>
  <si>
    <t>Респиратор Алина®-К</t>
  </si>
  <si>
    <t>FFP2 аэрозоли и основные газы (аммиак,амины,анилин)</t>
  </si>
  <si>
    <t>Респиратор Алина®-АЕ</t>
  </si>
  <si>
    <t>FFP2 аэрозоли, органические и кислые газы</t>
  </si>
  <si>
    <t>Респиратор  Алина®-Г</t>
  </si>
  <si>
    <t xml:space="preserve">FFP2 аэрозоли, пары ртути </t>
  </si>
  <si>
    <t>Респиратор Алина® 200АВК</t>
  </si>
  <si>
    <t>Универсальный респиратор для выхода из опасной зоны в случае ЧС</t>
  </si>
  <si>
    <t>Респиратор Алина® тренировочный</t>
  </si>
  <si>
    <t>ПРОТИВОАЭРОЗОЛЬНЫЕ РЕСПИРАТОРЫ СЕРИИ ЮЛИЯ- М</t>
  </si>
  <si>
    <t>Респиратор Юлия®-М    1шт</t>
  </si>
  <si>
    <t>пыль,дым,туман  FFP1</t>
  </si>
  <si>
    <t>Респиратор Юлия®-М (к-т: 10шт)</t>
  </si>
  <si>
    <t>С КЛ.</t>
  </si>
  <si>
    <t>Респиратор Юлия®-М (к-т:   3шт)</t>
  </si>
  <si>
    <t>Респиратор Юлия®-М (к-т:   5шт)</t>
  </si>
  <si>
    <t>Респиратор Юлия®-М  с кл. (1шт)</t>
  </si>
  <si>
    <t>ПРОТИВОАЭРОЗОЛЬНЫЕ РЕСПИРАТОРЫ СЕРИИ ЮЛИЯ</t>
  </si>
  <si>
    <t>Респиратор  Юлия® -100</t>
  </si>
  <si>
    <t>20/360</t>
  </si>
  <si>
    <t>Респиратор  Юлия® -110</t>
  </si>
  <si>
    <t>10/180</t>
  </si>
  <si>
    <t>Респиратор  Юлия® -200</t>
  </si>
  <si>
    <t>пыль,дым,туман  FFP2D</t>
  </si>
  <si>
    <t>20/300</t>
  </si>
  <si>
    <t>Респиратор  Юлия® -210</t>
  </si>
  <si>
    <t>Респиратор  Юлия® - 310</t>
  </si>
  <si>
    <t>пыль,дым,туман  FFP3D</t>
  </si>
  <si>
    <t>60,00</t>
  </si>
  <si>
    <t>ПРОТИВОГАЗОАЭРОЗОЛЬНЫЕ РЕСПИРАТОРЫ СЕРИИ ЮЛИЯ</t>
  </si>
  <si>
    <t>Респиратор Юлия® - 211</t>
  </si>
  <si>
    <t>FFP2D сварочные аэрозоли и сорбции газов органич.происходж.и озона</t>
  </si>
  <si>
    <t>10/140</t>
  </si>
  <si>
    <t>ПРОТИВОГАЗОАЭРОЗОЛЬНЫЕ РЕСПИРАТОРЫ СЕРИИ НЕВА</t>
  </si>
  <si>
    <t>Респираторы Нева®-В</t>
  </si>
  <si>
    <t>аэрозоли и кислые газы (фторист.и хлорист.водород)</t>
  </si>
  <si>
    <t>Респираторы Нева®-ВК</t>
  </si>
  <si>
    <t>Петля "МДжей00" из тканой ленты (Sperian) арт. 10 02 917</t>
  </si>
  <si>
    <t>Из тканой ленты для крепления на высоте, длина 0,80 м</t>
  </si>
  <si>
    <t>С18-28</t>
  </si>
  <si>
    <t>Гибкая анкерная линия Rope 'MH00" (Sperian) арт. 10 07 613</t>
  </si>
  <si>
    <t>Полиамид, длина 10 м, диаметр 12 мм.</t>
  </si>
  <si>
    <t>С18-27</t>
  </si>
  <si>
    <t>Блокирующее устройство 'MФ51" ползункового типа (Sperian) арт. 10 07 640</t>
  </si>
  <si>
    <t>Для анкерной линии D - 10-12 мм. Снабжен карабином с винтовым замком</t>
  </si>
  <si>
    <t>С18-23</t>
  </si>
  <si>
    <t>Блокирующее устройство "Фалкон SRL" (Sperian) арт. 1011742</t>
  </si>
  <si>
    <t>L=10 м, втяжной трос инерционного типа, D - 4,8мм, срабатывающая тормозная система</t>
  </si>
  <si>
    <t>С18-24</t>
  </si>
  <si>
    <t>Блокирующее устройство "Фалкон SRL" (Sperian) арт. 1011750</t>
  </si>
  <si>
    <t>L=20 м, втяжной трос инерционного типа, D - 4,8мм,  срабатывающая тормозная система</t>
  </si>
  <si>
    <t>С18-21</t>
  </si>
  <si>
    <t>Штатив-тренога МН-10 (Sperian) арт. 10 050 41</t>
  </si>
  <si>
    <t>Из алюминия, переносной, складной, детали крепления- гальванизированная сталь, мax H =2,1м</t>
  </si>
  <si>
    <t>С18-22</t>
  </si>
  <si>
    <t>Лебедка МН-20 к штативу-треноге (Sperian) арт. 10 050 42</t>
  </si>
  <si>
    <t>Высокоскоростная стопорная система, используется со штативом-треногой" МН-10"</t>
  </si>
  <si>
    <t>С18-43</t>
  </si>
  <si>
    <t>Пояс предохранительный ПМ-10 (замена  ПМ-Н)</t>
  </si>
  <si>
    <t>Безлямочный, длина кушака 650 мм, исп. со стропом</t>
  </si>
  <si>
    <t>С18-44</t>
  </si>
  <si>
    <t>Пояс предохранительный ПМ-20 (замена  ПМ-Нм)</t>
  </si>
  <si>
    <t>Безлямочный, широкий кушак, металлическая фурнитура</t>
  </si>
  <si>
    <t>С18-45</t>
  </si>
  <si>
    <t>Пояс предохранительный ПМ-30 (замена  ПМН)</t>
  </si>
  <si>
    <t>Безлямочный, длина кушака 650 мм, фиксированное расположение, карабинодержателей на поясном ремне</t>
  </si>
  <si>
    <t>С18-46</t>
  </si>
  <si>
    <t>Пояс предохранительный ПМ-40 (замена ПМ-Н)</t>
  </si>
  <si>
    <t>Безлямочный, длина кушака 800 мм, фиксированное расположение 
карабинодержателей на поясном ремне</t>
  </si>
  <si>
    <t>С18-48</t>
  </si>
  <si>
    <t>Пояс предохранительный ПМ-41 (замена ПМ-Нн)</t>
  </si>
  <si>
    <t>С наплечными лямками, длина кушака 800 мм</t>
  </si>
  <si>
    <t>С18-49</t>
  </si>
  <si>
    <t>Пояс предохранительный ППЛ-32 (замена ПП-Л)</t>
  </si>
  <si>
    <t>Наплечные и набедренные лямки, широкий кушак, 
фиксированное положение карабинодержателей на поясном</t>
  </si>
  <si>
    <t>С18-50</t>
  </si>
  <si>
    <t>Пояс предохранительный ППЛ- 33 (замена ПП-Л)</t>
  </si>
  <si>
    <t>Наплеч.и набедр.лямки выполнены заодно- упр.
конструкция пояса,более простая регулировка по размеру</t>
  </si>
  <si>
    <t>С18-51</t>
  </si>
  <si>
    <t>Пояс предохранительный ППЛ-34 (замена ПП-Л)</t>
  </si>
  <si>
    <t>Наплечные и набедренные лямки + петли д/нагруд-го крепления</t>
  </si>
  <si>
    <t>С18-57</t>
  </si>
  <si>
    <t>Когти КМ-2</t>
  </si>
  <si>
    <t>С18-59</t>
  </si>
  <si>
    <t>Когти-лазы КЛМ-2</t>
  </si>
  <si>
    <t>С18-62</t>
  </si>
  <si>
    <t>Шипы для когтей</t>
  </si>
  <si>
    <t>С18-63</t>
  </si>
  <si>
    <t>Шипы для лаз</t>
  </si>
  <si>
    <t>С18-64</t>
  </si>
  <si>
    <t>Ремни кожаные</t>
  </si>
  <si>
    <t>Когти, лазы, запчасти к когтям</t>
  </si>
  <si>
    <t>С18-65</t>
  </si>
  <si>
    <t>Когти КМ-1 (Барнаул)</t>
  </si>
  <si>
    <t>С18-66</t>
  </si>
  <si>
    <t>Когти КМ-2 (Барнаул)</t>
  </si>
  <si>
    <t>С18-67</t>
  </si>
  <si>
    <t>Когти-лазы КЛМ-1 (Барнаул)</t>
  </si>
  <si>
    <t>С18-68</t>
  </si>
  <si>
    <t>Когти-лазы КЛМ-2 (Барнаул)</t>
  </si>
  <si>
    <t>С18-69</t>
  </si>
  <si>
    <t>Лазы ЛУ (Барнаул)</t>
  </si>
  <si>
    <t>Универсальные для перемещения по ж/б опорам, компл. кожан. Ремнями</t>
  </si>
  <si>
    <t>С18-70</t>
  </si>
  <si>
    <t>Ремни кожаные (Барнаул)</t>
  </si>
  <si>
    <t>С18-71</t>
  </si>
  <si>
    <t>Шипы для лаз  ЛУ, КЛМ (Барнаул)</t>
  </si>
  <si>
    <t>С18-72</t>
  </si>
  <si>
    <t>Шипы  для когтей (Барнаул)</t>
  </si>
  <si>
    <t>С18-15</t>
  </si>
  <si>
    <t>Когти-лазы КЛМ-1/КЛМ-2</t>
  </si>
  <si>
    <t>С18-16</t>
  </si>
  <si>
    <t>Когти- монтерские КМ-1, КМ-2</t>
  </si>
  <si>
    <t>Для перемещения по дерев.опорам, комп. кожаными ремнями</t>
  </si>
  <si>
    <t>С19-1</t>
  </si>
  <si>
    <t>Беруши "ФормФит" без шнурка (MSA Auer)</t>
  </si>
  <si>
    <t>Вспененный полиуретан, SNR=29 дБ</t>
  </si>
  <si>
    <t>С19-3</t>
  </si>
  <si>
    <t>Беруши "ФормФит" с шнурком (MSA Auer)</t>
  </si>
  <si>
    <t>С19-33</t>
  </si>
  <si>
    <t>Беруши "Матрикс Блю" без корда, (Sperian) арт. 10 112 38</t>
  </si>
  <si>
    <t>Неопрен/ латекс (смешанный каучук), внутр. х/б напыление, толщина 0,65 мм,взамен КЩС тип 1</t>
  </si>
  <si>
    <t>Перчатки "Би-Колор" (Ansell)</t>
  </si>
  <si>
    <t>Перчатки неопреновые кислотощелочестойкие</t>
  </si>
  <si>
    <t>Перчатки "Неохим" CR-F-07</t>
  </si>
  <si>
    <t>Неопрен/латекс(см.каучук),внутр. х/б напыл.,толщ 0,75 мм, песчаная раб. пов.</t>
  </si>
  <si>
    <t>Перчатки "Неопроф" (NP-F-07CS)</t>
  </si>
  <si>
    <t>Неопрен, внутреннее  х/б напыление, КЩС до 100%, толщина 0,75 мм</t>
  </si>
  <si>
    <t>Перчатки "Нитротач" (GI-U-07CS)</t>
  </si>
  <si>
    <t>Нитриловые, без напыления, мех прочность, МБС, КЩС до 30%, длина 300 мм, толщина 21 мк.</t>
  </si>
  <si>
    <t>Перчатки универс. химстойкие "Sol-Vex"/"Солвекс"</t>
  </si>
  <si>
    <t xml:space="preserve">Нитриловые,с напылением, мех прочность, МБС, КЩС </t>
  </si>
  <si>
    <t>Рукавицы и перчатки для специальной защиты</t>
  </si>
  <si>
    <t>Фартук КЩС тип1, защита от кислот и щелочей до 20%, влагозащита. Длина 100 см, ширина 80 см.</t>
  </si>
  <si>
    <t>Термопластиковая резина,SNR=23 дБ, избирательное шумопоглощение</t>
  </si>
  <si>
    <t>С19-34</t>
  </si>
  <si>
    <t>Беруши "Матрикс Блю" с кордом, (Sperian) арт. 10 127 20</t>
  </si>
  <si>
    <t>С19-31</t>
  </si>
  <si>
    <t>Беруши "Матрикс Оранж" без корда, (Sperian) арт. 10 112 36</t>
  </si>
  <si>
    <t>Термопластиковая резина,SNR=29 дБ, избирательное шумопоглощение</t>
  </si>
  <si>
    <t>С19-32</t>
  </si>
  <si>
    <t>Беруши "Матрикс Оранж" с кордом, (Sperian) арт. 10 125 21</t>
  </si>
  <si>
    <t>С19-48</t>
  </si>
  <si>
    <t>Беруши "Билсом 303" без корда (Sperian) арт. 10 050 73</t>
  </si>
  <si>
    <t>Вспененный  полиуретан, SNR=33дБ, большой размер, в инд.упаковке 1пара, маленький размер - под заказ</t>
  </si>
  <si>
    <t>С19-50</t>
  </si>
  <si>
    <t>Беруши "Билсом 304" с кордом (Sperian) арт. 10 001 06</t>
  </si>
  <si>
    <t>Вспененный полиуретан, SNR=33дБ, большой размер, в инд.упаковке 1 пара, маленький размер - под заказ</t>
  </si>
  <si>
    <t>С19-27</t>
  </si>
  <si>
    <t>Беруши "МАКС-1" без корда (Sperian) арт. 33 011 61</t>
  </si>
  <si>
    <t>Вспененный полиуретан,SNR=37дБ, колоколообразная форма</t>
  </si>
  <si>
    <t>С19-28</t>
  </si>
  <si>
    <t>Беруши "МАКС-30" с кордом, (Sperian) арт. 33 011 30</t>
  </si>
  <si>
    <t>С19-21</t>
  </si>
  <si>
    <t>Беруши "Квайет" без корда,(Sperian) арт. 33 011 70</t>
  </si>
  <si>
    <t>Вспененный ПВХ, многоразовые, SNR=28дБ, в инд.контейнере</t>
  </si>
  <si>
    <t>С19-20</t>
  </si>
  <si>
    <t>Беруши "Квайет" с кордом (Sperian) арт. 33 011 72</t>
  </si>
  <si>
    <t>С19-40</t>
  </si>
  <si>
    <t>Беруши "Кьюби-3"на ободке(Sperian) арт. 33 012 79</t>
  </si>
  <si>
    <t>SNR=23 дБ, ультра-мягкие  полиуретановые сменные вкладыши</t>
  </si>
  <si>
    <t>С19-41</t>
  </si>
  <si>
    <t>Сменные вкладыши "Кьюби-3" (Sperian) арт. 33 011 83</t>
  </si>
  <si>
    <t>Ультра-мягкие сменные вкладыши из полиуретана</t>
  </si>
  <si>
    <t>С19-35</t>
  </si>
  <si>
    <t>Диспенсер "ЛС-400" (Sperian) арт. 10 130 40</t>
  </si>
  <si>
    <t>Для противошумных вкладышей (на 400 пар)</t>
  </si>
  <si>
    <t>С19-38</t>
  </si>
  <si>
    <t>Наполнители "Матрикс Оранж" для диспенсера "ЛС-400" (200 пар) (Sperian) арт. 10 130 42</t>
  </si>
  <si>
    <t>Термопластиковая резина, избирательное шумопоглощение</t>
  </si>
  <si>
    <t>С19-39</t>
  </si>
  <si>
    <t>Наполнители "Матрикс Блю" для диспенсера "ЛС-400" (200 пар) (Sperian) арт. 10 129 11</t>
  </si>
  <si>
    <t>Термопластиковая резина, избир. шумопоглощение, 200 пар</t>
  </si>
  <si>
    <t>С19-37</t>
  </si>
  <si>
    <t>Наполнители "Лазер Лайт" для диспенсера "ЛС-400" (200 пар) (Sperian) арт. 10 130 47</t>
  </si>
  <si>
    <t>Всепененный полиуретан, Т-образная форма, 200 пар</t>
  </si>
  <si>
    <t>С19-36</t>
  </si>
  <si>
    <t>Костюм лётный летний тип "А" синий (Куртка, брюки)</t>
  </si>
  <si>
    <t>3.003</t>
  </si>
  <si>
    <t>Костюм лётный летний тип "А" серо-голубой (Куртка, брюки)</t>
  </si>
  <si>
    <t>3.005</t>
  </si>
  <si>
    <t>Костюм лётный летний тип "А" песочный (Куртка, брюки)</t>
  </si>
  <si>
    <t>2.151</t>
  </si>
  <si>
    <t>Куртка лётная демисезонная камуфлир.</t>
  </si>
  <si>
    <t>2.154</t>
  </si>
  <si>
    <t>Куртка летная демисезонн.синяя МБС</t>
  </si>
  <si>
    <t>3.053</t>
  </si>
  <si>
    <t>Комбинезон мужской летний "Пилот"</t>
  </si>
  <si>
    <t>3.221</t>
  </si>
  <si>
    <t>Жилет камуфлированный</t>
  </si>
  <si>
    <t>Центральная застежка на «молнию». Спереди и сзади жилета, а также с внутренней стороны – множество накладных и прорезных многофункциональных карманов.
Ткань верха: «Саржа» (100% хлопок), плотность 260 г/кв.м.</t>
  </si>
  <si>
    <t>Костюм мужской утепленный для сварщика "Марс" (2 класс защиты)</t>
  </si>
  <si>
    <t>Костюм сварщика летний "Марс"  (куртка+брюки)</t>
  </si>
  <si>
    <t>Р3-86</t>
  </si>
  <si>
    <t>Куртка утепленная "Эксима" т. син.+зел (Сменщик 4)</t>
  </si>
  <si>
    <t>Смесовая ткань 50Хл/50ПЭ 220 г/м, утепл. "Файберлон" 3 сл. 120 г/м.,  т-син./зеленый.</t>
  </si>
  <si>
    <t>*</t>
  </si>
  <si>
    <t>Р3-2</t>
  </si>
  <si>
    <t>Куртка утепленная "Сокол"</t>
  </si>
  <si>
    <t>Полотно палаточное 100% Хл. 300 г/м, 3-й ватин, воротник иск.мех цвет хаки, т. син.</t>
  </si>
  <si>
    <t>Р3-69</t>
  </si>
  <si>
    <t>Куртка утепленная "Бригадир-3" камуфл.</t>
  </si>
  <si>
    <t>FFP1D-OV( до 4 ПДК), снижение действия органич. газов и паров, Доломит-тест</t>
  </si>
  <si>
    <t>С20-42</t>
  </si>
  <si>
    <t>Респиратор противоаэрозольный  "Виллсон 5161" (Sperian) арт. 10 055 98</t>
  </si>
  <si>
    <t>FFP1D-АV( до 4 ПДК), снижение действия кислых газов и паров, Доломит-тест</t>
  </si>
  <si>
    <t>С20-34</t>
  </si>
  <si>
    <t>Респиратор противоаэрозольный  "СуперОдин 3204" (Sperian) арт. 10 132 04, с клапаном</t>
  </si>
  <si>
    <t>FFP1(до 4 ПДК), с клапаном выдоха, изготовлен из гипоаллергенных материалов</t>
  </si>
  <si>
    <t>С20-23</t>
  </si>
  <si>
    <t>Респиратор противоаэрозольный "Виллсон 5186" (Sperian) арт. 10 072 22, с клапаном</t>
  </si>
  <si>
    <t>FFP1(до 4 ПДК), c клапаномвыдоха, увеличенное подмасочное пространство</t>
  </si>
  <si>
    <t>С20-27</t>
  </si>
  <si>
    <t>Респиратор противоаэрозольный "Виллсон 5111" (Sperian) арт. 10 055 82, с клапаном</t>
  </si>
  <si>
    <t>FFP1D(до 4 ПДК), с клапаном выдоха, эфф. защита при внешнем забивании</t>
  </si>
  <si>
    <t>С20-35</t>
  </si>
  <si>
    <t>Респиратор противоаэрозольный  "СуперОдин 3205" (Sperian) арт. 10 132 05, без клапана</t>
  </si>
  <si>
    <t>FFP2 (до 12 ПДК), без клапана выдоха, суперлегкий 8г, четыре точки крепления</t>
  </si>
  <si>
    <t>С20-24</t>
  </si>
  <si>
    <t>Респиратор противоаэрозольный "Виллсон 5208" (Sperian) арт. 10 072 23, без клапана</t>
  </si>
  <si>
    <t>FFP2 (до 12 ПДК), без клапана выдоха, увеличенное подмасочное пространство</t>
  </si>
  <si>
    <t>С20-28</t>
  </si>
  <si>
    <t>Респиратор противоаэрозольный "Виллсон 5210" (Sperian) арт. 10 055 84, без клапана</t>
  </si>
  <si>
    <t>FFP2D(до 12 ПДК), без клапана выдоха, эфф. защита при внешнем забивании</t>
  </si>
  <si>
    <t>С20-43</t>
  </si>
  <si>
    <t>Респиратор противоаэрозольный  "Виллсон 5261" (Sperian) арт. 10 056 00, с клапаном</t>
  </si>
  <si>
    <t>FFP2D-AV(до 12 ПДК), снижение действия кислых газов и паров, Доломит-тест</t>
  </si>
  <si>
    <t>Респиратор противоаэрозольный  "Виллсон 5141" (Sperian) арт. 10 055 93, с клапаном</t>
  </si>
  <si>
    <t>Респиратор противоаэрозольный  "Виллсон 5161" (Sperian) арт. 10 055 98, с клапаном</t>
  </si>
  <si>
    <t>С20-36</t>
  </si>
  <si>
    <t>Респиратор противоаэрозольный  "СуперОдин 3206" (Sperian) арт. 10 132 06, с клапаном</t>
  </si>
  <si>
    <t>FFP2(до12 ПДК), с клапаном выдоха, изготовлен из гипоаллергенных материалов</t>
  </si>
  <si>
    <t>С20-25</t>
  </si>
  <si>
    <t>Респиратор противоаэрозольный "Виллсон 5209" (Sperian) арт. 10 072 24, с клапаном</t>
  </si>
  <si>
    <t>FFP2 (до 12 ПДК), с клапаном выдоха,увеличенное подмасочное пространство</t>
  </si>
  <si>
    <t>С20-29</t>
  </si>
  <si>
    <t>Респиратор противоаэрозольный "Виллсон 5211" (Sperian) арт. 10 055 86, с клапаном</t>
  </si>
  <si>
    <t>FFP2D(до 12 ПДК), с клапаном выдоха, Доломит-тест, эластичные резинки</t>
  </si>
  <si>
    <t>С20-30</t>
  </si>
  <si>
    <t>Респиратор противоаэрозольный "Виллсон 5221" (Sperian) арт. 10 055 88, с клапаном</t>
  </si>
  <si>
    <t>FFP2D(до 12 ПДК), с клапаном выдоха, Доломит-тест, регулируемая тесьма</t>
  </si>
  <si>
    <t>С20-31</t>
  </si>
  <si>
    <t>Респиратор противоаэрозольный "Виллсон 5321" (Sperian) арт. 10 056 02, с клапаном</t>
  </si>
  <si>
    <t>FFP3 (до 50 ПДК), с клапаном выдоха, регулируемая тесьма</t>
  </si>
  <si>
    <t>Респираторы MSA Auer</t>
  </si>
  <si>
    <t>С20-5</t>
  </si>
  <si>
    <t>Респиратор "Аффинити плюс" (MSA Auer)</t>
  </si>
  <si>
    <t>FFP1 (до 4 ПДК),без клапана выдоха, купольная форма</t>
  </si>
  <si>
    <t>С20-6</t>
  </si>
  <si>
    <t>Респиратор Аффинити плюс с клапаном выдоха, Р2 (MSA Auer) арт.42753</t>
  </si>
  <si>
    <t>От малотоксичной пыли, до 12 ПДК</t>
  </si>
  <si>
    <t>С20-7</t>
  </si>
  <si>
    <t>Респиратор Аффинити с клапаном выдоха Р3 (MSA Auer)</t>
  </si>
  <si>
    <t>Респираторы для сварщиков</t>
  </si>
  <si>
    <t>С20-45</t>
  </si>
  <si>
    <t>Респиратор противоаэрозольный  "Виллсон 5251" (Sperian) арт. 10 055 95</t>
  </si>
  <si>
    <t>Фильтрующие коробки промзащиты</t>
  </si>
  <si>
    <t>П32-14</t>
  </si>
  <si>
    <t>Коробка малого габарита марки А</t>
  </si>
  <si>
    <t>Органические пары,  фосфорорганические, хлорорганические ядохимикаты</t>
  </si>
  <si>
    <t>П32-17</t>
  </si>
  <si>
    <t>Коробка среднего габарита марки В</t>
  </si>
  <si>
    <t>Кислые газы и пары, фосфорорганические  и хлороорагнические ядохимикаты</t>
  </si>
  <si>
    <t>П32-18</t>
  </si>
  <si>
    <t>Коробка среднего габарита марки КД</t>
  </si>
  <si>
    <t>Аммиак, гидрид серы и их смеси</t>
  </si>
  <si>
    <t>П32-20</t>
  </si>
  <si>
    <t>Коробка среднего габарита марки БКФ</t>
  </si>
  <si>
    <t>Кислые газы и пары, орган. пары, фосфор и хлорорган. ядохимикаты, мышъяк. водород</t>
  </si>
  <si>
    <t>П32-21</t>
  </si>
  <si>
    <t>Коробка среднего габарита марки СО</t>
  </si>
  <si>
    <t>Оксид углерода</t>
  </si>
  <si>
    <t>П32-68</t>
  </si>
  <si>
    <t>Коробка малого габарита А</t>
  </si>
  <si>
    <t>П32-69</t>
  </si>
  <si>
    <t>Коробка малого габарита В</t>
  </si>
  <si>
    <t>П32-70</t>
  </si>
  <si>
    <t>Коробка малого габарита КД</t>
  </si>
  <si>
    <t>П32-71</t>
  </si>
  <si>
    <t>Коробка малого габарита БКФ</t>
  </si>
  <si>
    <t>П32-72</t>
  </si>
  <si>
    <t>Коробка малого габарита Г</t>
  </si>
  <si>
    <t>Аммиак</t>
  </si>
  <si>
    <t>П32-73</t>
  </si>
  <si>
    <t>Коробка среднего габарита А</t>
  </si>
  <si>
    <t>Органические пары, фосфорорганические, хлорорганические ядохимикаты</t>
  </si>
  <si>
    <t>П32-74</t>
  </si>
  <si>
    <t>Коробка среднего  габарита В</t>
  </si>
  <si>
    <t>П32-75</t>
  </si>
  <si>
    <t>Коробка среднего габарита КД</t>
  </si>
  <si>
    <t>П32-76</t>
  </si>
  <si>
    <t>Коробка среднего габарита БКФ</t>
  </si>
  <si>
    <t>П32-77</t>
  </si>
  <si>
    <t>Коробка среднего габарита Г</t>
  </si>
  <si>
    <t>П32-78</t>
  </si>
  <si>
    <t>Коробка большого габарита А</t>
  </si>
  <si>
    <t>органические пары, фосфорорганические, хлорорганические ядохимикаты</t>
  </si>
  <si>
    <t>П32-79</t>
  </si>
  <si>
    <t>Коробка большого габарита В</t>
  </si>
  <si>
    <t>П32-80</t>
  </si>
  <si>
    <t>Коробка большого габарита КД</t>
  </si>
  <si>
    <t>П32-81</t>
  </si>
  <si>
    <t>Коробка большого габарита БКФ</t>
  </si>
  <si>
    <t>П32-82</t>
  </si>
  <si>
    <t>Коробка большого габарита Г</t>
  </si>
  <si>
    <t>П32-83</t>
  </si>
  <si>
    <t>Коробка большого габарита М</t>
  </si>
  <si>
    <t>Оксид углерода, оксид этилена, аммиак, пары ртути, орган. пары, оксиды азота</t>
  </si>
  <si>
    <t>П32-84</t>
  </si>
  <si>
    <t>Коробка большого габарита СО</t>
  </si>
  <si>
    <t>С16-15</t>
  </si>
  <si>
    <t>Нарукавники трикотажные (Sperian) арт. 44  028 35</t>
  </si>
  <si>
    <t>Длина 457 мм, 100% Кевлар®, до до 100°С</t>
  </si>
  <si>
    <t>С16-16</t>
  </si>
  <si>
    <t>Нарукавники  трикотажные с накладкой из спилка (Sperian) арт. 41 500 55</t>
  </si>
  <si>
    <t>Длина 356 мм, 100% Кевлар®</t>
  </si>
  <si>
    <t>С16-14</t>
  </si>
  <si>
    <t>Стельки кожаные</t>
  </si>
  <si>
    <t>Вкладные стельки, размер с 38 по 47</t>
  </si>
  <si>
    <t>С16-4</t>
  </si>
  <si>
    <t>FFP2 (до 12 ПДК), защита от сварочных аэрозолей, дымов, озона,  снижение действия органических газов</t>
  </si>
  <si>
    <t>Степень защиты FFP3</t>
  </si>
  <si>
    <t>С20-2</t>
  </si>
  <si>
    <t>Респиратор "Бриз-1101", без клапана</t>
  </si>
  <si>
    <t>FFP3, фильтрующая полумаска с обтюратором, носовым зажимом и оголовьем</t>
  </si>
  <si>
    <t>Респиратор противоаэрозольный, 9332 (3М), с клапаном</t>
  </si>
  <si>
    <t>FFP3 (до 50 ПДК), с клапаном выдоха, складная конструкция</t>
  </si>
  <si>
    <t>Полумаски, полнолицевые маски, противогазы</t>
  </si>
  <si>
    <t>Полумаска 6000 (3М)</t>
  </si>
  <si>
    <t>Лицевая часть- эластомер,компл. фильтрами с байонетным креплением (ЗМ)</t>
  </si>
  <si>
    <t>Полумаска 7500 (3М)</t>
  </si>
  <si>
    <t>Лицевая часть из силиконосодерж. материала, компл. фильтрами с байонетным креплением</t>
  </si>
  <si>
    <t>Полнолицевая  маска 6800 (3М)</t>
  </si>
  <si>
    <t>Лицевая часть-эластомер, экран-поликарбонат, фильтры серий 2000, 5000, 6000</t>
  </si>
  <si>
    <t>Противогаз ППФ-95 (с маской ППМ)</t>
  </si>
  <si>
    <t>Промышленный противогаз ППФ-95 с полнолицевой панорамной маской ППМ. Укомплектованы патронами марки В1 или А1Р1</t>
  </si>
  <si>
    <t>Гражданский противогаз ГП-7</t>
  </si>
  <si>
    <t>Противогаз ГП-7 используется для закладок по нормам ГОиЧС</t>
  </si>
  <si>
    <t>Гражданский противогаз ГП-7Б</t>
  </si>
  <si>
    <t>Противогаз шланговый ПШ-10 (сумка)</t>
  </si>
  <si>
    <t>Противогаз шланговый ПШ-20 (барабан)</t>
  </si>
  <si>
    <t>Сменные патроны, фильтры, предфильтры к полумаскам, полнолицевым маскам, противогазам</t>
  </si>
  <si>
    <t>Противоаэрозольный фильтр 6035 (3М)</t>
  </si>
  <si>
    <t>Противоаэрозольный фильтр 6051 (3М)</t>
  </si>
  <si>
    <t>Противогазовый фильтр 6009 (3М)</t>
  </si>
  <si>
    <t>Противогазовый фильтр 6057 (3М)</t>
  </si>
  <si>
    <t>Противогазовый фильтр 6059 (3М)</t>
  </si>
  <si>
    <t>Противогазовый фильтр 6054 (3М)</t>
  </si>
  <si>
    <t>Противогазовый фильтр 6055 (3М)</t>
  </si>
  <si>
    <t>Противогазовый фильтр 6075 (3М)</t>
  </si>
  <si>
    <t>Предфильтр 5911 (3М)</t>
  </si>
  <si>
    <t>Фильтр 2135 (3М)</t>
  </si>
  <si>
    <t>Держатель предфильтров 501 (3М)</t>
  </si>
  <si>
    <t>Держатель фильтра 502 (3М)</t>
  </si>
  <si>
    <t>Противогазовый фильтр для к ППФ-95</t>
  </si>
  <si>
    <t xml:space="preserve">Марки: А1, В1, А1Е1, А1В1Е1, А1Р1, В1Р1, А1Е1Р1, А1В1Е1Р1 </t>
  </si>
  <si>
    <t>Марки: А2, В2</t>
  </si>
  <si>
    <t>Марки: К1, Е1, А1В1Е1К1, В1К1,</t>
  </si>
  <si>
    <t>Марки: К2, Е2, В2К2, А2В2Е2К2, А2Р3, В2Р3, А2В2Е2Р3</t>
  </si>
  <si>
    <t>Марки: А2В2Е2К2Р3, К2Р3, Е2Р3, В2К2Р3, Е2Р3</t>
  </si>
  <si>
    <t>Марки: А3Р3</t>
  </si>
  <si>
    <t>Марки: К3Р3, В3Р3</t>
  </si>
  <si>
    <t>Самоспасатели</t>
  </si>
  <si>
    <t>Самоспасатель СПИ-20</t>
  </si>
  <si>
    <t>Самоспасатель СПИ-50</t>
  </si>
  <si>
    <t>Самоспасатель СИП-1</t>
  </si>
  <si>
    <t>изолирующий</t>
  </si>
  <si>
    <t>Защитный капюшон "Феникс"</t>
  </si>
  <si>
    <t>С сертификатом пожарной безопасности</t>
  </si>
  <si>
    <t>Комплект ГЗДК (ГЗДК-У)</t>
  </si>
  <si>
    <t>Комплексные средства защиты</t>
  </si>
  <si>
    <t>С16-1</t>
  </si>
  <si>
    <t>Покрытие для обуви-бахилы</t>
  </si>
  <si>
    <t>Полиэтилен</t>
  </si>
  <si>
    <t>С16-2</t>
  </si>
  <si>
    <t>Нарукавники</t>
  </si>
  <si>
    <t>Нарукавник рыбообработчика</t>
  </si>
  <si>
    <t>ткань арт 1045 (оранжевая)</t>
  </si>
  <si>
    <t>Нарукавники виниловые VSB-8-HS Ansell</t>
  </si>
  <si>
    <t>цена за пару, цвет голубой</t>
  </si>
  <si>
    <t>Фартук рыбообработчика удлиненный</t>
  </si>
  <si>
    <t>Фартук влагостойкий (Мод.Б)</t>
  </si>
  <si>
    <t xml:space="preserve">Изготовлен из ткани плащевой с полимерным покрытием. Цвет черный. </t>
  </si>
  <si>
    <t>Фартук влагостойкий (Мод.В)</t>
  </si>
  <si>
    <t>Фартук х/б</t>
  </si>
  <si>
    <t>Ткань диагональ, плотн. 245 г/м2</t>
  </si>
  <si>
    <t>С16-11</t>
  </si>
  <si>
    <t>Фартук брезентовый</t>
  </si>
  <si>
    <t>С16-12</t>
  </si>
  <si>
    <t>Фартук прорезиненый</t>
  </si>
  <si>
    <t>Фартук виниловый PVC-45G (Ansell)</t>
  </si>
  <si>
    <t>кислотоустойчивый (до 100%), уплотненный винил.</t>
  </si>
  <si>
    <t xml:space="preserve">Фартук виниловый CW-45PT  (Ansell) </t>
  </si>
  <si>
    <t>Винил, МБС</t>
  </si>
  <si>
    <t>Фартук «Chemical»</t>
  </si>
  <si>
    <t xml:space="preserve">CD-ПБ </t>
  </si>
  <si>
    <t xml:space="preserve">«Пожарная безопасность» </t>
  </si>
  <si>
    <t>CD-КБ</t>
  </si>
  <si>
    <t>«Безопасность труда при работе за компьютером»</t>
  </si>
  <si>
    <t xml:space="preserve">CD-РЭИ </t>
  </si>
  <si>
    <t xml:space="preserve">«Требования безопасности при работе с ручным электро- и пневмоинструментом»  </t>
  </si>
  <si>
    <t>CD-ТЧ</t>
  </si>
  <si>
    <t xml:space="preserve">«Предупреждение травмирования работников локомотивного хозяйства в результате наездов подвижного состава»  </t>
  </si>
  <si>
    <t xml:space="preserve">CD-Стан </t>
  </si>
  <si>
    <t xml:space="preserve">«Предупреждение травмирования работников станций в результате наездов подвижного состава»  </t>
  </si>
  <si>
    <t xml:space="preserve">CD-R </t>
  </si>
  <si>
    <t xml:space="preserve">«Безопасная эксплуатация сосудов, работающих под давлением»  </t>
  </si>
  <si>
    <t xml:space="preserve">CD-ЭлТБ </t>
  </si>
  <si>
    <t xml:space="preserve">«Электробезопасность для персонала  с группой II и I»  </t>
  </si>
  <si>
    <t xml:space="preserve">CD-СТР 1 </t>
  </si>
  <si>
    <t xml:space="preserve">«Стропальщику о грузоподъемных машинах и требованиях безопасности к ним. Основные сведения.»   </t>
  </si>
  <si>
    <t xml:space="preserve">CD-СТР 2 </t>
  </si>
  <si>
    <t xml:space="preserve">«Стропальщику о требованиях безопасности при выполнении погрузочно-разгрузочных работ кранами»  </t>
  </si>
  <si>
    <t xml:space="preserve">CD-СТР 3 </t>
  </si>
  <si>
    <t xml:space="preserve">«Стропальщику о требованиях безопасности к грузозахватным приспособлениям и таре»  </t>
  </si>
  <si>
    <t xml:space="preserve">CD-СТР 4 </t>
  </si>
  <si>
    <t xml:space="preserve">«Стропальщику о безопасной строповке и складировании грузов»  </t>
  </si>
  <si>
    <t>САМОКЛЕЯЩИЕСЯ ЗНАКИ И ПЛАКАТЫ</t>
  </si>
  <si>
    <t xml:space="preserve">С-БР </t>
  </si>
  <si>
    <t>«Боевой расчет» Добровольной пожарной дружины –  (35х50 см)</t>
  </si>
  <si>
    <t xml:space="preserve">Аптечка </t>
  </si>
  <si>
    <t>Знак "Аптечка первой медицинской помощи" - (20х20 см)</t>
  </si>
  <si>
    <t xml:space="preserve">ВСПОМОГАТЕЛЬНОЕ ОБОРУДОВАНИЕ </t>
  </si>
  <si>
    <t xml:space="preserve">КРОН-10 </t>
  </si>
  <si>
    <t xml:space="preserve">Кронштейн для подвешивания 30 плакатов (алюминий) </t>
  </si>
  <si>
    <t xml:space="preserve">КРОН-20 </t>
  </si>
  <si>
    <t xml:space="preserve">Кронштейн для подвешивания 60 плакатов (алюминий) </t>
  </si>
  <si>
    <t xml:space="preserve">КРОН-30 </t>
  </si>
  <si>
    <t xml:space="preserve">КРОН-60 </t>
  </si>
  <si>
    <r>
      <t>РЕЗЦЫ ТОКАРНЫЕ</t>
    </r>
    <r>
      <rPr>
        <sz val="9"/>
        <rFont val="Century Gothic"/>
        <family val="2"/>
      </rPr>
      <t xml:space="preserve"> с напайными пластинами из твердых сплавов </t>
    </r>
    <r>
      <rPr>
        <b/>
        <sz val="8"/>
        <rFont val="Century Gothic"/>
        <family val="2"/>
      </rPr>
      <t xml:space="preserve">Т15К6, Т5К10, ВК8,Т30К4 под заказ </t>
    </r>
  </si>
  <si>
    <t>№ пп</t>
  </si>
  <si>
    <t xml:space="preserve">Размеры </t>
  </si>
  <si>
    <t>Цена без НДС, руб/шт</t>
  </si>
  <si>
    <t>Закуп</t>
  </si>
  <si>
    <t>Цена с НДС, руб/шт</t>
  </si>
  <si>
    <t xml:space="preserve">Резцы отрезные </t>
  </si>
  <si>
    <t xml:space="preserve">Резцы проходные отогнутые </t>
  </si>
  <si>
    <t xml:space="preserve">ГОСТ 18884-73  исп. 2  (код Н01) </t>
  </si>
  <si>
    <t>ГОСТ 18877-73 (код Н04)</t>
  </si>
  <si>
    <t>16х10х100</t>
  </si>
  <si>
    <t>16х10х110</t>
  </si>
  <si>
    <t>16х10х100 левые</t>
  </si>
  <si>
    <t>16х10х110 левые</t>
  </si>
  <si>
    <t>16х12х100</t>
  </si>
  <si>
    <t>16х12х120</t>
  </si>
  <si>
    <t>20х12х120</t>
  </si>
  <si>
    <t>20х12х120 левые</t>
  </si>
  <si>
    <t>20х16х140</t>
  </si>
  <si>
    <t>25х16х140</t>
  </si>
  <si>
    <t>25х16х140 левые</t>
  </si>
  <si>
    <t>25х20х170</t>
  </si>
  <si>
    <t>32х20х170</t>
  </si>
  <si>
    <t>32х20х170 левые</t>
  </si>
  <si>
    <t>40х25х200</t>
  </si>
  <si>
    <t>32х25х170</t>
  </si>
  <si>
    <t>40х25х200 левые</t>
  </si>
  <si>
    <t>40х32х240</t>
  </si>
  <si>
    <t>Резцы подрезные отогнутые</t>
  </si>
  <si>
    <t>40х32х240 левые</t>
  </si>
  <si>
    <t xml:space="preserve">Резцы проходные упорные </t>
  </si>
  <si>
    <t xml:space="preserve">изогнутые   </t>
  </si>
  <si>
    <t>ГОСТ 18879-73 тип 2 (код Н05)</t>
  </si>
  <si>
    <t>20х16х120</t>
  </si>
  <si>
    <t>25х20х140</t>
  </si>
  <si>
    <t xml:space="preserve">Резцы проходные прямые </t>
  </si>
  <si>
    <t>ГОСТ 18878-73  (код Н03)</t>
  </si>
  <si>
    <t>прямые</t>
  </si>
  <si>
    <t xml:space="preserve"> ГОСТ 18879-73 тип 1 (код Н14) </t>
  </si>
  <si>
    <r>
      <t xml:space="preserve">РЕЗЦЫ ТОКАРНЫЕ </t>
    </r>
    <r>
      <rPr>
        <sz val="9"/>
        <rFont val="Century Gothic"/>
        <family val="2"/>
      </rPr>
      <t>с напайными пластинами из твердых сплавов</t>
    </r>
    <r>
      <rPr>
        <b/>
        <sz val="12"/>
        <rFont val="Century Gothic"/>
        <family val="2"/>
      </rPr>
      <t xml:space="preserve"> Т15К6, Т5К10, ВК8, Т30К4 под заказ </t>
    </r>
  </si>
  <si>
    <t xml:space="preserve">Резцы резьбовые для </t>
  </si>
  <si>
    <t xml:space="preserve">Резцы расточные для глухих </t>
  </si>
  <si>
    <t xml:space="preserve">наружной резьбы </t>
  </si>
  <si>
    <t xml:space="preserve">отверстий </t>
  </si>
  <si>
    <t>ГОСТ 18885-73 тип 1 (код Н06)</t>
  </si>
  <si>
    <t>ГОСТ 18883-73 тип 1 исп. 1 (кодН10)</t>
  </si>
  <si>
    <t>16х16х140</t>
  </si>
  <si>
    <t>16х16х170</t>
  </si>
  <si>
    <t>20х20х170</t>
  </si>
  <si>
    <t>20х20х200</t>
  </si>
  <si>
    <t>25х25х200</t>
  </si>
  <si>
    <t>25х25х240</t>
  </si>
  <si>
    <t>Резцы резьбовые для</t>
  </si>
  <si>
    <t>Резцы расточные для глухих</t>
  </si>
  <si>
    <t>Наполнители "МАКС" для диспенсера "ЛС-400" (Sperian) арт. 10 130 46</t>
  </si>
  <si>
    <t>Вспененый полиуретан, колоколообразная форма, 200 пар</t>
  </si>
  <si>
    <t>С19-52</t>
  </si>
  <si>
    <t>Наушники противошумные 1435(ЗМ)</t>
  </si>
  <si>
    <t>SNR=25 дБ, широкое оголовье, плотное и удобное прилегание</t>
  </si>
  <si>
    <t>С19-53</t>
  </si>
  <si>
    <t>Наушники противошумные 1440(ЗМ)</t>
  </si>
  <si>
    <t>SNR=27 дБ, мягкое  широкое оголовье, запатентованная система регулирования давления</t>
  </si>
  <si>
    <t>С19-16</t>
  </si>
  <si>
    <t>Наушники "Сордин" HPE (MSA Auer)</t>
  </si>
  <si>
    <t>SNR=32 дБ, удобное мягкое оголовье, регулировка прижатия</t>
  </si>
  <si>
    <t>С19-17</t>
  </si>
  <si>
    <t>Наушники "Сордин" EXC на каску (MSA Auer)</t>
  </si>
  <si>
    <t>SNR=26 дБ, на каску "СУПЕР В-Гард II " (MSA Auer)</t>
  </si>
  <si>
    <t>С19-18</t>
  </si>
  <si>
    <t>Наушники "Сордин" HPE на каску (MSA Auer)</t>
  </si>
  <si>
    <t>SNR=31 дБ,на каску "СУПЕР В-Гард II " (MSA Auer)</t>
  </si>
  <si>
    <t>С19-54</t>
  </si>
  <si>
    <t>Наушники "Мак 1"(Sperian Safety) арт. 10 104 21</t>
  </si>
  <si>
    <t>SNR=23дБ, регулируемое оголовье  по высоте в 3х положениях, сверхлегкие</t>
  </si>
  <si>
    <t>С19-55</t>
  </si>
  <si>
    <t>Наушники  активные "Импакт Спорт" (Sperian Protection)</t>
  </si>
  <si>
    <t>SNR=25 дБ, защита слуха без изоляции  от  окружающего мира</t>
  </si>
  <si>
    <t>С19-25</t>
  </si>
  <si>
    <t>Наушники "Лайтенинг Л2" (Sperian) арт. 10 109 23</t>
  </si>
  <si>
    <t>SNR= 30 дБ, равномерн. шумоподавление на всех частотах</t>
  </si>
  <si>
    <t>С19-26</t>
  </si>
  <si>
    <t>Наушники "Тандер Т3" (Sperian) арт. 10 109 70</t>
  </si>
  <si>
    <t>SNR= 36 дБ, максимальная защита, двойное оголовье</t>
  </si>
  <si>
    <t>С19-58</t>
  </si>
  <si>
    <t>Наушники "Клэрити" С1Н с адаптером 3712" (Clarity C1Н Set) арт. 1011262</t>
  </si>
  <si>
    <t>С19-19</t>
  </si>
  <si>
    <t>Наушники активные "Сордин Кат Офф" (MSA Auer), SNR=25 дБ</t>
  </si>
  <si>
    <t>SNR=25 дБ, встроенная функция защиты  слуха</t>
  </si>
  <si>
    <t>С20-39</t>
  </si>
  <si>
    <t>Респиратор противоаэрозольный  "Виллсон 5140" (Sperian) арт. 10 055 91, без клапана</t>
  </si>
  <si>
    <t>FFР1(до 4 ПДК),  снижение действия органических газов и паров</t>
  </si>
  <si>
    <t>С20-33</t>
  </si>
  <si>
    <t>Респиратор противоаэрозольный  "СуперОдин 3203" (Sperian) арт. 10 132 03, без клапана</t>
  </si>
  <si>
    <t>FFP1(до 4 ПДК), без клапана выдоха, суперлегкий, 7г</t>
  </si>
  <si>
    <t>С20-22</t>
  </si>
  <si>
    <t>Респиратор противоаэрозольный "Виллсон 5185" (Sperian) арт. 10 072 21, без клапана</t>
  </si>
  <si>
    <t>FFP1(до 4 ПДК),без клапана выдоха, увеличенное подмасочное пространство</t>
  </si>
  <si>
    <t>С20-26</t>
  </si>
  <si>
    <t>Респиратор противоаэрозольный "Виллсон 5110" (Sperian) арт. 10 055 80, без клапана</t>
  </si>
  <si>
    <t>FFP1(до 4 ПДК),без клапана выдоха, регулируемый изгибаемый носовой зажим</t>
  </si>
  <si>
    <t>С20-41</t>
  </si>
  <si>
    <t>Респиратор противоаэрозольный  "Виллсон 5141" (Sperian) арт. 10 055 93</t>
  </si>
  <si>
    <t>Лопата снеговая  пластмасc."Богатырь"</t>
  </si>
  <si>
    <t>500х375 мм  б/ч с мет.кромкой</t>
  </si>
  <si>
    <t>Лопата снеговая  пластмасc."Крепыш"</t>
  </si>
  <si>
    <t>440х315 мм  б/ч с мет.кромкой</t>
  </si>
  <si>
    <t>Лопата движок для снега</t>
  </si>
  <si>
    <t>сталь с П-обр ручкой 1090*556 мм</t>
  </si>
  <si>
    <t>Ледоруб скребок с мет. ручкой</t>
  </si>
  <si>
    <t>"сделай сам"</t>
  </si>
  <si>
    <t>Ледоруб скребок с деревянной ручкой</t>
  </si>
  <si>
    <t>Ледоруб топор с мет ручкой 2,5 кг</t>
  </si>
  <si>
    <t>Ледоруб топор с мет ручкой 3,5 кг</t>
  </si>
  <si>
    <t>Метла синтетическая</t>
  </si>
  <si>
    <t>Цельнолитая плоская, круглая</t>
  </si>
  <si>
    <t>Черенок для лопаты</t>
  </si>
  <si>
    <t>Длина - 1,3 м., диаметр 40 мм.</t>
  </si>
  <si>
    <t>Черенок для метлы, щётки, скребка</t>
  </si>
  <si>
    <t>Длина - 1,3 м., диаметр 30 мм.</t>
  </si>
  <si>
    <t>изм 22.11.11</t>
  </si>
  <si>
    <t>Черенок для швабры</t>
  </si>
  <si>
    <t>Длина - 1,3 м., диаметр 25 мм.</t>
  </si>
  <si>
    <t>Швабра для пола 30 см.</t>
  </si>
  <si>
    <t>деревянная</t>
  </si>
  <si>
    <t>Швабра для пола 70 см.</t>
  </si>
  <si>
    <t>Щётка-смётка, круглая</t>
  </si>
  <si>
    <t>Дерево, круглая ручка, 31 см.</t>
  </si>
  <si>
    <t>Щётка-смётка, плоская</t>
  </si>
  <si>
    <t>Дерево, плоская ручка, 28 см.</t>
  </si>
  <si>
    <t>Щётка для пола</t>
  </si>
  <si>
    <t>Деревянная, 3х рядная, 25х4 см.</t>
  </si>
  <si>
    <t>Щетка палубная</t>
  </si>
  <si>
    <t>Деревянная, наклонный держатель, 22х7 см.</t>
  </si>
  <si>
    <t>Щетка пластиковая</t>
  </si>
  <si>
    <t>Пластиковая щетка для одежды, 15х4 см.</t>
  </si>
  <si>
    <t>Кордщетка</t>
  </si>
  <si>
    <t>4-х рядная</t>
  </si>
  <si>
    <t>Веник сорго</t>
  </si>
  <si>
    <t>Высший сорт</t>
  </si>
  <si>
    <t>Веник березовый</t>
  </si>
  <si>
    <t>Грабли 12 зубьев</t>
  </si>
  <si>
    <t>Вилы навозные</t>
  </si>
  <si>
    <t>Вилы садовые</t>
  </si>
  <si>
    <t>Плоские. Для погрузки сена и аэрирования.</t>
  </si>
  <si>
    <t>Кирка-мотыга</t>
  </si>
  <si>
    <t xml:space="preserve">81х41,5; Земле-камне-грунтодробильные работы </t>
  </si>
  <si>
    <t>Топор в сборе</t>
  </si>
  <si>
    <t>1,2 кг.</t>
  </si>
  <si>
    <t>Топор-колун в сборе</t>
  </si>
  <si>
    <t>3,0 кг.</t>
  </si>
  <si>
    <t xml:space="preserve">Пила двуручная Дружба-2 (Ижсталь) </t>
  </si>
  <si>
    <t>Материал полотна — сталь 65Г. Толщина полотна 1 мм, длина 1000 мм.. Полотно закалено, полировано. Шаг зубьев 12 мм.</t>
  </si>
  <si>
    <t>Замок навесной МВС-126 Апекс (63)</t>
  </si>
  <si>
    <t>Корпус стальной Дужка Ф 10 мм, высотой 45 мм.Закалённая хромированная сталь.Закрываются без ключа. В комплекте 3 ключа.</t>
  </si>
  <si>
    <t xml:space="preserve">Замок навесной амбарный ЗВС-2 средний </t>
  </si>
  <si>
    <t>Корпус стальной.Дужка стальная Ф-12 мм .Ключ трубчатый 3 шт.</t>
  </si>
  <si>
    <t xml:space="preserve">Замок навесной контрольный ЗВК-1 </t>
  </si>
  <si>
    <t xml:space="preserve">Корпус стальной.Дужка d 8 мм высотой 35 мм сталь. Ключ плоский, 2 шт. </t>
  </si>
  <si>
    <t>Личинка замка 60 мм.</t>
  </si>
  <si>
    <t>Цилиндр мех. МЦ-60мм латунь, 3ключа (личинка замка)</t>
  </si>
  <si>
    <t xml:space="preserve">Шпагат полипропиленовый (100 м) </t>
  </si>
  <si>
    <t>Номинальная линейная плотность 1, 6 ктекс</t>
  </si>
  <si>
    <t>Бытова химия, ткани для мытья и упаковки</t>
  </si>
  <si>
    <t>Ткань вафельная шир. 45 см (метр)</t>
  </si>
  <si>
    <t>Рулон-70 м, 100% х/б</t>
  </si>
  <si>
    <t>Мешковина шир. 110 см (метр)</t>
  </si>
  <si>
    <t>Рулон - 150 м, 100% лен</t>
  </si>
  <si>
    <t>Ткань для мытья полов (метр)</t>
  </si>
  <si>
    <t>Рулон-50 м, 100% х/б, шир. - 160 см</t>
  </si>
  <si>
    <t>Мыло хозяйственное 65%</t>
  </si>
  <si>
    <t xml:space="preserve">200 гр., без оболочки, 60 шт. в кор. </t>
  </si>
  <si>
    <t>Мыло хозяйственное 72%</t>
  </si>
  <si>
    <t>72%  200 гр 1 коробка - 60 шт</t>
  </si>
  <si>
    <t xml:space="preserve">Мыло туалетное </t>
  </si>
  <si>
    <t>Мыло туалетное (полевой букет)</t>
  </si>
  <si>
    <t>90 гр в/об 1 коробка -  72 шт</t>
  </si>
  <si>
    <t xml:space="preserve">Мыло туалетное  "Яблоко" </t>
  </si>
  <si>
    <t xml:space="preserve">75гр, в оболочке, 60 шт. в кор. </t>
  </si>
  <si>
    <t>Мыло жидкое "Жемчужина"</t>
  </si>
  <si>
    <t>каниста - 5 л, жасмин, ландыш, фиалка</t>
  </si>
  <si>
    <t xml:space="preserve">Мыло жидкое с глицерином "Вкусная косметика" </t>
  </si>
  <si>
    <t>ПЭТ канистра 5л., смородина, клубника.</t>
  </si>
  <si>
    <t xml:space="preserve">Универсальное моющее средство "УниверсалЪ" </t>
  </si>
  <si>
    <t xml:space="preserve">каниста - 5 л </t>
  </si>
  <si>
    <t xml:space="preserve">Универсальное моющее средство "Прогресс" </t>
  </si>
  <si>
    <t>Моющее средство для посуды "GLANZ"</t>
  </si>
  <si>
    <t>0,5л., лимон, яблоко, персик.</t>
  </si>
  <si>
    <t>(8152) 62-72-72 (многоканальный)</t>
  </si>
  <si>
    <t>e-mail: info@prof-kom.ru</t>
  </si>
  <si>
    <t>www.prof-kom.ru</t>
  </si>
  <si>
    <t>Арт.</t>
  </si>
  <si>
    <t>Наименование</t>
  </si>
  <si>
    <t>Описание</t>
  </si>
  <si>
    <t>Цена дилерская</t>
  </si>
  <si>
    <t>Цена с НДС</t>
  </si>
  <si>
    <t>РОЗНИЦА</t>
  </si>
  <si>
    <t>СПЕЦОДЕЖДА</t>
  </si>
  <si>
    <t>Одежда для защиты от механических воздействий и общих производственных загрязнений</t>
  </si>
  <si>
    <t>Р2-2</t>
  </si>
  <si>
    <t>Костюм х/б "Техник"</t>
  </si>
  <si>
    <t>Костюм "Стронг-И" (куртка+брюки)</t>
  </si>
  <si>
    <t>Куртка удлиненная+полукомбинезон, ткань семовая (65% п/э, 35% х/б), пл. 210</t>
  </si>
  <si>
    <t>Комплект "Стронг-И" (куртка+п/к)</t>
  </si>
  <si>
    <t>Куртка укороченная+полукомбинезон, ткань семовая (65% п/э, 35% х/б), пл. 210</t>
  </si>
  <si>
    <t>Костюм летний "ФАВОРИТ" серый</t>
  </si>
  <si>
    <t>куртка, полукомбинезон тёмно-серый с серым, тк. смесовая, 65% п/э, 35% х/б, пов. пл. 240 г/кв.м</t>
  </si>
  <si>
    <t>Костюм летний "ФАВОРИТ" васильковый</t>
  </si>
  <si>
    <t>FFP2D-OV(до 12 ПДК), защ. от свар. аэрозолей, дымов, озона, снижение действия органич. газов и паров</t>
  </si>
  <si>
    <t>Маски, полумаски</t>
  </si>
  <si>
    <t>С21-8</t>
  </si>
  <si>
    <t>Полумаска "Эдвантидж 200" (MSA Auer) арт. 430356 средний размер</t>
  </si>
  <si>
    <t>Легкий вес, комплектуется патронами MSA AUER с байонетным креплением</t>
  </si>
  <si>
    <t>С21-9</t>
  </si>
  <si>
    <t>иск. мех, "Антифрост"</t>
  </si>
  <si>
    <t>голенище, подклад и простилка-шерст. войлок, подошва-порист.резина, перед,задинка и ремень из юфти</t>
  </si>
  <si>
    <t>Ткань - двунитка, плотн. 245 г/м2, брезент - 480 г/м2, износостойкие</t>
  </si>
  <si>
    <t>нат. кожа; Тн30; резина, шипы, ударопрочный подносок, до -45С</t>
  </si>
  <si>
    <t>ТПР-010</t>
  </si>
  <si>
    <t>Амортизатор</t>
  </si>
  <si>
    <t>Фартук виниловый</t>
  </si>
  <si>
    <t>Растворы кислот, жиры, винил 0,125мм</t>
  </si>
  <si>
    <t>С16-5</t>
  </si>
  <si>
    <t>Фартук виниловый уплотненный</t>
  </si>
  <si>
    <t>Растворы кислот, жиры, винил 0,508 мм</t>
  </si>
  <si>
    <t>С16-17</t>
  </si>
  <si>
    <t>Наколенники резиновые формовые</t>
  </si>
  <si>
    <t>Цена за 1 шт.</t>
  </si>
  <si>
    <t>Средства для оказания первой медицинской помощи</t>
  </si>
  <si>
    <t>С34-17</t>
  </si>
  <si>
    <t>Комплект Индивидуальный Медицинский Гражданской Защиты "Юнита"</t>
  </si>
  <si>
    <t>Э29-4</t>
  </si>
  <si>
    <t>Перчатки диэлектрические штанцованные</t>
  </si>
  <si>
    <t>Э29-34</t>
  </si>
  <si>
    <t>Перчатки диэлектрические "Электрософт Класс 0" (Sperian) арт. 20 919 07</t>
  </si>
  <si>
    <t>Э29-6</t>
  </si>
  <si>
    <t>Перчатки диэлектрические "Электрософт Класс 1" (Sperian) арт. 20 919 12</t>
  </si>
  <si>
    <t>Основное средство защиты при работе в элетроустановках напряжением до 7 500 кВ</t>
  </si>
  <si>
    <t>Э29-7</t>
  </si>
  <si>
    <t>Перчатки диэлектрические "Электрософт Класс 2" (Sperian) арт. 20 919 21</t>
  </si>
  <si>
    <t>Основное средство защиты при работе в элетроустановках напряжением до 17 000 В</t>
  </si>
  <si>
    <t>Э29-8</t>
  </si>
  <si>
    <t>Перчатки диэлектрические "Электрософт Класс 3" (Sperian) арт. 20 919 31</t>
  </si>
  <si>
    <t>Основное средство защиты при работе в элетроустановках напряжением до 26 500 В</t>
  </si>
  <si>
    <t>Э29-9</t>
  </si>
  <si>
    <t>Перчатки диэлектрические "Электрософт Класс 4" (Sperian) арт. 20 919 41</t>
  </si>
  <si>
    <t>Основное средство защиты при работе в элетроустановках напряжением до 36 000 В</t>
  </si>
  <si>
    <t>Э29-10</t>
  </si>
  <si>
    <t>Лестница приставная ЛСП-2,0</t>
  </si>
  <si>
    <t>Длина-2 м, 5 ступеней, шаг ступеней 34 см</t>
  </si>
  <si>
    <t>Э29-11</t>
  </si>
  <si>
    <t>Лестница приставная ЛСП-3,1</t>
  </si>
  <si>
    <t>Длина-3,1 м, 8 ступеней, шаг ступеней 34 см</t>
  </si>
  <si>
    <t>Э29-12</t>
  </si>
  <si>
    <t>Лестница приставная ЛСП-4,1</t>
  </si>
  <si>
    <t>Длина-4,1 м, 11 ступеней, шаг ступеней 34 см</t>
  </si>
  <si>
    <t>Э29-13</t>
  </si>
  <si>
    <t>Лестница приставная ЛСП-5,1</t>
  </si>
  <si>
    <t>Длина-5,1 м, 14 ступеней, шаг ступеней 34 см</t>
  </si>
  <si>
    <t>Э29-14</t>
  </si>
  <si>
    <t>Лестница для спуска в колодцы ЛСП-2,0Т</t>
  </si>
  <si>
    <t>Длина-2 м, 7 ступеней, шаг ступеней 25 см</t>
  </si>
  <si>
    <t>Э29-15</t>
  </si>
  <si>
    <t>Лестница для спуска в колодцы ЛСП-2,5Т</t>
  </si>
  <si>
    <t>Длина-2,5 м, 9 ступеней, шаг ступеней 25 см</t>
  </si>
  <si>
    <t>Э29-16</t>
  </si>
  <si>
    <t>Лестница для спуска в колодцы ЛСП-3,0Т</t>
  </si>
  <si>
    <t>Длина-3 м, 11 ступеней, шаг ступеней 25 см</t>
  </si>
  <si>
    <t>Э29-17</t>
  </si>
  <si>
    <t>Лестница раздвижная ЛСПР-5</t>
  </si>
  <si>
    <t>Длина-3,1-5,1 м, 16 ступеней, шаг ступеней 34 см</t>
  </si>
  <si>
    <t>Э29-18</t>
  </si>
  <si>
    <t>Стремянка с симметричной опорой ССС-1,9</t>
  </si>
  <si>
    <t>Длина-1 м, 3 ступени, шаг ступеней 34 см</t>
  </si>
  <si>
    <t>Э29-19</t>
  </si>
  <si>
    <t>Стремянка с симметричной опорой ССС-2,5</t>
  </si>
  <si>
    <t>Длина-1,6 м, 5 ступеней, шаг ступеней 34 см</t>
  </si>
  <si>
    <t>Э29-20</t>
  </si>
  <si>
    <t>Стремянка с симметричной опорой ССС-3,2</t>
  </si>
  <si>
    <t>Длина-2,3 м, 7 ступеней, шаг ступеней 34 см</t>
  </si>
  <si>
    <t>Э29-21</t>
  </si>
  <si>
    <t>Стремянка с симметричной опорой ССС-3,9</t>
  </si>
  <si>
    <t>Длина-3 м, 9 ступеней, шаг ступеней 34 см</t>
  </si>
  <si>
    <t>Э29-22</t>
  </si>
  <si>
    <t>Стремянка с симметричной опорой для электросвязи ССС-1,8ТШ</t>
  </si>
  <si>
    <t>Длина1 м, 4 ступени, шаг ступеней 25 см</t>
  </si>
  <si>
    <t>Э29-23</t>
  </si>
  <si>
    <t>Стремянка с симметричной опорой для электросвязи ССС-2,3ТШ</t>
  </si>
  <si>
    <t>Длина -1,4 м, 6 ступеней, шаг ступеней 25 см</t>
  </si>
  <si>
    <t>Э29-24</t>
  </si>
  <si>
    <t>Стремянка с симметричной опорой для электросвязи ССС-2,8ТШ</t>
  </si>
  <si>
    <t>Длина -1,9 м, 8 ступеней, шаг ступеней 25 см</t>
  </si>
  <si>
    <t>Э29-25</t>
  </si>
  <si>
    <t>Стремянка с симметричной опорой для электросвязи ССС-3,3ТШ</t>
  </si>
  <si>
    <t>Длина -2,4 м, 10 ступеней, шаг ступеней 25 см</t>
  </si>
  <si>
    <t>Э29-26</t>
  </si>
  <si>
    <t>Стремянка с вертикальной опорой ССВ-1,8</t>
  </si>
  <si>
    <t>Длина -1 м, 3 ступени, шаг ступеней 34 см</t>
  </si>
  <si>
    <t>Э29-27</t>
  </si>
  <si>
    <t>Стремянка с вертикальной опорой ССВ-2,4</t>
  </si>
  <si>
    <t>Длина -1,6 м, 5 ступеней, шаг ступеней 34 см</t>
  </si>
  <si>
    <t>Э29-28</t>
  </si>
  <si>
    <t>Сменный фильтр HgP3, 450 мл, алюмин. корпус (Sperian Protection), арт. 17 841 40</t>
  </si>
  <si>
    <t>Защита от паров ртути, твердых и жидких аэрозолей, пыли</t>
  </si>
  <si>
    <t>С21-118</t>
  </si>
  <si>
    <t>Сменный фильтр А2В2Е2К1HgNOCOP3, 300 мл, алюмин. корпус (Sperian Protection), арт. 17 867 10</t>
  </si>
  <si>
    <t>Защита от орг.,неорг.,кисл.газов и паров,аммиака,ртути,оксида азота, угарного газа,аэрозолей, пыли</t>
  </si>
  <si>
    <t>С21-119</t>
  </si>
  <si>
    <t>Сменный фильтр А2В2Е2К1NOP3, 300 мл, алюмин. корпус(Sperian Protection), арт. 17 867 30</t>
  </si>
  <si>
    <t>Защита от органических, неорганических, кислых газов и паров, аммиака, оксида азота, аэрозолей, пыли</t>
  </si>
  <si>
    <t>С21-14</t>
  </si>
  <si>
    <t>Противоаэрозольный Флекси фильтр Р2 (MSA Auer)</t>
  </si>
  <si>
    <t>Защита  от  аэрозолей, пыли, туманов, исп. с маской "Эдвантидж 3221", цена за пару</t>
  </si>
  <si>
    <t>С21-10</t>
  </si>
  <si>
    <t>Противоаэрозольный Флекси фильтр Р3 (MSA Auer)</t>
  </si>
  <si>
    <t>Защита  от  аэрозолей, пыли, дыма, асбеста, исп. с маской "Эдвантидж 3221", цена за пару</t>
  </si>
  <si>
    <t>С21-11</t>
  </si>
  <si>
    <t>Противогазовый фильтр "Адвантаж" А2 (MSA Auer)</t>
  </si>
  <si>
    <t>Для защиты от органических паров. Цена за пару</t>
  </si>
  <si>
    <t>С21-13</t>
  </si>
  <si>
    <t>Противогазовый фильтр А2В2Е1К1 (MSA Auer)</t>
  </si>
  <si>
    <t>Повышенной емкости. Цена за пару</t>
  </si>
  <si>
    <t>С21-18</t>
  </si>
  <si>
    <t>Предфильтр Р2, 10 пар + пара держателей предфильтров (MSA Auer)</t>
  </si>
  <si>
    <t>Используется  с маской "Эдвантидж 3221".  Цена за комплект</t>
  </si>
  <si>
    <t>С21-33</t>
  </si>
  <si>
    <t>Флекси-фильтр Р2 OV &amp; OZ (MSA Auer)</t>
  </si>
  <si>
    <t>Защита от органических газов  и паров, озона. Цена за пару</t>
  </si>
  <si>
    <t>С21-34</t>
  </si>
  <si>
    <t>Флекси-фильтр Р2 AG &amp; HF (MSA Auer)</t>
  </si>
  <si>
    <t>Защита от кислых газов и паров. Цена за пару</t>
  </si>
  <si>
    <t>С21-35</t>
  </si>
  <si>
    <t>Защитная пленка к маске "Эдвантидж 3221" (цена за упаковку 10шт) (MSA Auer)</t>
  </si>
  <si>
    <t>Прозрачная, дополнительная защита поликарбонатной панорамной линзы</t>
  </si>
  <si>
    <t>С21-35-1</t>
  </si>
  <si>
    <t>Защитная пленка к маске "Эдвантидж 3221"  (цена за упаковку 10шт) (MSA Auer)</t>
  </si>
  <si>
    <t>Затемненная, дополнительная защита поликарбонатной панорамной линзы</t>
  </si>
  <si>
    <t>Специальные средства защиты органов дыхания</t>
  </si>
  <si>
    <t>С22-10</t>
  </si>
  <si>
    <t>Самоспасатель СПП-4</t>
  </si>
  <si>
    <t>Экстренная защита органов дыхания и зрения, от 10 шт</t>
  </si>
  <si>
    <t>С22-45</t>
  </si>
  <si>
    <t>Самоспасатель "Минискейп" (MSA Auer)</t>
  </si>
  <si>
    <t>Одноразовый, с загубником и носовым зажимом, время защитного действия 5 мин.</t>
  </si>
  <si>
    <t>С22-46</t>
  </si>
  <si>
    <t>Самоспасатель "Эскейп"  (MSA Auer)</t>
  </si>
  <si>
    <t>Эвакуационный колпак на случай пожара, время защитного действия 15 мин</t>
  </si>
  <si>
    <t xml:space="preserve">Сапоги мужские, средние, высота 34 см. </t>
  </si>
  <si>
    <t>Сапоги ПВХ мужские СВР-10 НМС</t>
  </si>
  <si>
    <t>нефтеморозостойкие, высота 34 см</t>
  </si>
  <si>
    <t>Сапоги ПВХ мужские СВ-8</t>
  </si>
  <si>
    <t>высота 38-39 см</t>
  </si>
  <si>
    <t>Сапоги ПВХ мужские СВ-8-У</t>
  </si>
  <si>
    <t>высота 28-29 см</t>
  </si>
  <si>
    <t>Сапоги ПВХ женские СВ-19-Ж</t>
  </si>
  <si>
    <t>высота 35 см, глянцевые</t>
  </si>
  <si>
    <t>высота 28 см, глянцевые</t>
  </si>
  <si>
    <t>Сапоги ПВХ женские СВ-19-Ж-У</t>
  </si>
  <si>
    <t>Знаки по электробезопасности 2.5.11 - 2.5.32 на пластике</t>
  </si>
  <si>
    <t>З28-5</t>
  </si>
  <si>
    <t>Знаки запрещающие Р01 - Р34 на пленке</t>
  </si>
  <si>
    <t>З28-6</t>
  </si>
  <si>
    <t>Знаки запрещающие Р01 - Р34 на пластике</t>
  </si>
  <si>
    <t>З28-7</t>
  </si>
  <si>
    <t>Знаки предупреждающие W01 - W30 на пленке</t>
  </si>
  <si>
    <t>З28-8</t>
  </si>
  <si>
    <t>Знаки предупреждающие W01 - W30 на пластике</t>
  </si>
  <si>
    <t>З28-9</t>
  </si>
  <si>
    <t>Знаки предписывающие М01 - М 15 на пленке</t>
  </si>
  <si>
    <t>З28-10</t>
  </si>
  <si>
    <t>Знаки предписывающие М01 - М 15 на пластике</t>
  </si>
  <si>
    <t>З28-11</t>
  </si>
  <si>
    <t>Знаки пожарной безопасности  F01-01 -F11 на пленке</t>
  </si>
  <si>
    <t>З28-12</t>
  </si>
  <si>
    <t>Знаки пожарной безопасности  F01-01 -F11 на пластике</t>
  </si>
  <si>
    <t>З28-13</t>
  </si>
  <si>
    <t>Эвакуационные знаки EC01 - E23 на пленке</t>
  </si>
  <si>
    <t>З28-14</t>
  </si>
  <si>
    <t>Эвакуационные знаки EC01 - E23 на пластике</t>
  </si>
  <si>
    <t>З28-15</t>
  </si>
  <si>
    <t>Вспомогательные знаки 4.19,4.22,4.33  на пленке</t>
  </si>
  <si>
    <t>З28-16</t>
  </si>
  <si>
    <t>Вспомогательные знаки 4.19,4.22,4.33  на пластике</t>
  </si>
  <si>
    <t>З28-17</t>
  </si>
  <si>
    <t>Вспомогательные знаки 4.1-4.18,4.21,4.28-4.31, 4.34-4.55 на пленке</t>
  </si>
  <si>
    <t>З28-18</t>
  </si>
  <si>
    <t>Вспомогательные знаки 4.1-4.18,4.21,4.28-4.31, 4.34-4.55 на пластике</t>
  </si>
  <si>
    <t>З28-19</t>
  </si>
  <si>
    <t>Указательные знаки  D01-D03 на пленке</t>
  </si>
  <si>
    <t>З28-20</t>
  </si>
  <si>
    <t>Указательные знаки  D01-D03 на пластике</t>
  </si>
  <si>
    <t>З28-21</t>
  </si>
  <si>
    <t>Комбинированные знаки на пленке</t>
  </si>
  <si>
    <t>З28-22</t>
  </si>
  <si>
    <t>Комбинированные знаки на пластике</t>
  </si>
  <si>
    <t>Х27-27</t>
  </si>
  <si>
    <t>Упаковка - 10 штук, размер 80*40</t>
  </si>
  <si>
    <t>С34-15</t>
  </si>
  <si>
    <t>Гель противоожоговый "Апполо", туба 20 г</t>
  </si>
  <si>
    <t>Для первой помощи при ожогах и лечения ожоговых ран</t>
  </si>
  <si>
    <t>С34-16</t>
  </si>
  <si>
    <t>Гель ранозаживляющий "Апполо", туба 20 г.</t>
  </si>
  <si>
    <t>Для лечения различных ран, порезов, ссадин, язв</t>
  </si>
  <si>
    <t xml:space="preserve">Б-ПОС </t>
  </si>
  <si>
    <t>Иллюстрированное пособие сварщика - А4, 56 с.        </t>
  </si>
  <si>
    <t xml:space="preserve">Б-ИПС </t>
  </si>
  <si>
    <t>Иллюстрированное пособие стропальщика – А4, 36 с.</t>
  </si>
  <si>
    <t xml:space="preserve">Б-MM </t>
  </si>
  <si>
    <t>Механизированная дуговая сварка плавящимся электродом в защитных газах – 48 с.   </t>
  </si>
  <si>
    <t xml:space="preserve">Б-TW </t>
  </si>
  <si>
    <t>Ручная дуговая сварка неплавящимся электродом в защитных газах – 72 с.   </t>
  </si>
  <si>
    <t xml:space="preserve">Б-STP </t>
  </si>
  <si>
    <t>Перчатки анатомические</t>
  </si>
  <si>
    <t>100% латекс</t>
  </si>
  <si>
    <t>С26-20</t>
  </si>
  <si>
    <t>Перчатки анатомические арт. 151111</t>
  </si>
  <si>
    <t>Виниловые</t>
  </si>
  <si>
    <t>С26-10</t>
  </si>
  <si>
    <t>Краги для металлурга “Демулер" (Sperian) арт. 22 013 36</t>
  </si>
  <si>
    <t>Трикотаж махровый из Кермеля® на войлочн.основе, крага брезент,изоляция от выс.t (до 800°С)</t>
  </si>
  <si>
    <t>С26-46</t>
  </si>
  <si>
    <t>Краги для металлурга «Миг Фит» (Sperian) арт. 20 586 91</t>
  </si>
  <si>
    <t>Термостойкие, тыльная сторона -алюминизир. Кевлар®, внутренняя–воловья кожа 1,3 мм, подкладладка х/б</t>
  </si>
  <si>
    <t>С26-47</t>
  </si>
  <si>
    <t>Краги для металлурга «Атлантик Велдер ПРАВАЯ» полупара (Sperian) арт.20 586 98</t>
  </si>
  <si>
    <t>Термостойкие,тыльная сторона кисти–алюмин.Кевлар®,ладоннаячасть и тыльная часть краги-спилок,дл.35см</t>
  </si>
  <si>
    <t>С26-48</t>
  </si>
  <si>
    <t>Краги для металлурга «Атлантик Велдер ЛЕВАЯ» полупара (Sperian) арт.20 586 99</t>
  </si>
  <si>
    <t>С26-23</t>
  </si>
  <si>
    <t>очищающие салфетки "Кресто Квик-Вайпс" (10 шт) (Stockhausen)</t>
  </si>
  <si>
    <t>Защита глаз и лица</t>
  </si>
  <si>
    <t>С14-55</t>
  </si>
  <si>
    <t>Очки открытые с прозрачными поликарбонатными линзами  А700(Sperian) арт. 10 153 61</t>
  </si>
  <si>
    <t>Покрытые против царапин</t>
  </si>
  <si>
    <t>С14-56</t>
  </si>
  <si>
    <t>Очки открытые с дымчатыми поликарбонатными линзами А700(Sperian) арт. 10 153 62</t>
  </si>
  <si>
    <t>С14-57</t>
  </si>
  <si>
    <t>Очки открытые  с сине-серебристыми  поликарбонатными линзами А700(Sperian) арт.10 154 40</t>
  </si>
  <si>
    <t>С14-58</t>
  </si>
  <si>
    <t>Очки  открытые с янтарными  поликарбонатными линзами А700(Sperian) арт. 10 154 41</t>
  </si>
  <si>
    <t>С14-59</t>
  </si>
  <si>
    <t>Очки открытые с прозрачными поликарбонатными линзами А700(Sperian) арт.10 153 60</t>
  </si>
  <si>
    <t>Покрытие против царапин и запотевания</t>
  </si>
  <si>
    <t>С14-60</t>
  </si>
  <si>
    <t>Очки открытые с дымчатыми поликарбонатными линзами  А700(Sperian) арт. 10 153 51</t>
  </si>
  <si>
    <t>С14-18</t>
  </si>
  <si>
    <t>Очки открытые  "ИКС-СИ" (Sperian) арт. 1011027, прозрачная линза</t>
  </si>
  <si>
    <t>Поликарбонат, покрытие против царапин и запотевания</t>
  </si>
  <si>
    <t>С14-39</t>
  </si>
  <si>
    <t>Очки открытые "ИКС-СИ" (Sperian) арт. 1011025, дымчатая линза</t>
  </si>
  <si>
    <t>С14-15</t>
  </si>
  <si>
    <t>Очки открытые "Перспекта 1900" (MSA Auer), незапотевающее покрытие</t>
  </si>
  <si>
    <t>Прозрачная или затемненная линза, широкое поле  обзора, гибкие дужки</t>
  </si>
  <si>
    <t>С14-19</t>
  </si>
  <si>
    <t>Очки закрытые "В-Макс" непрямая вентиляция (Sperian) арт. 10 061 93</t>
  </si>
  <si>
    <t>Покрытие против царапин и  запотевания</t>
  </si>
  <si>
    <t>С14-61</t>
  </si>
  <si>
    <t>Очки закрытые  герметичные "Ви Макс" (Sperian Safety) арт.10 061 95</t>
  </si>
  <si>
    <t>Линза - поликарбонат, покр. от царапин, запотевания, вращающ.крепление резинки для ношения с касками</t>
  </si>
  <si>
    <t>С14-20</t>
  </si>
  <si>
    <t>Щиток защитный  "Сцептре" (Sperian) арт. 10 060 52</t>
  </si>
  <si>
    <t>Высокопрочный пластик, экран из поликарбоната, регулировка по размеру головы колесом-храповиком</t>
  </si>
  <si>
    <t>С14-21</t>
  </si>
  <si>
    <t>Сменный экран (Sperian) арт. 10 060 54</t>
  </si>
  <si>
    <t>Для щитка "Сцептре" арт. 10 060 52</t>
  </si>
  <si>
    <t>С14-22</t>
  </si>
  <si>
    <t>Защитные пленки (Sperian) арт. 10 017 78</t>
  </si>
  <si>
    <t>С15-34</t>
  </si>
  <si>
    <t>Очки ЗП12-У</t>
  </si>
  <si>
    <t>Прямая вентиляция, оправа- ПВХ, стекло- минеральное упрочненное</t>
  </si>
  <si>
    <t>С15-18</t>
  </si>
  <si>
    <t>Очки закрытые герметичные  ЗНГ-1 + флакон с  жидкостью от запотевания</t>
  </si>
  <si>
    <t>Минеральное стекло"Триплекс",оправа - ПВХ, компл. флаконом-капельницей</t>
  </si>
  <si>
    <t>С15-19</t>
  </si>
  <si>
    <t>Очки закрытые герметичные ЗН-9Ф + флакон  с жидкостью от запотевания</t>
  </si>
  <si>
    <t>Двойные защитные стекла  с воздушной прослойкой, корпус - МБС резина</t>
  </si>
  <si>
    <t>С15-36</t>
  </si>
  <si>
    <t>Очки закрытые с непрямой вентиляцией "Ви Макс" (Sperian Safety) арт.10 075 06</t>
  </si>
  <si>
    <t>Химически стойкие линзы из ацетата, покр.от царапин и запотев.,вращающ.крепление неопрен. ремешка</t>
  </si>
  <si>
    <t>С15-31</t>
  </si>
  <si>
    <t>Очки закрытые газосварочные</t>
  </si>
  <si>
    <t>Непрямая вентиляция, плотность фильтра  5DIN, экономичные</t>
  </si>
  <si>
    <t>С15-1</t>
  </si>
  <si>
    <t>Очки закрытые  газосварочные ЗНР1</t>
  </si>
  <si>
    <t>2 пластмас. очковых блока, регулир. перемычка, светофильтры Г1, Г2, Г3</t>
  </si>
  <si>
    <t>С15-37</t>
  </si>
  <si>
    <t>Очки закрытые газосварочные"Ви Макс"(Sperian Protektion) арт.10 081 11</t>
  </si>
  <si>
    <t>Непрямая вентиляция, покрытие от царапин и запотевания, линзы с затемнением 5DIN</t>
  </si>
  <si>
    <t>С15-39</t>
  </si>
  <si>
    <t>Маска сварщика «Сириус Гэлакси» (Sperian Protection) арт. 1004.035</t>
  </si>
  <si>
    <t>Терм. пластик, АСФ, фиксированная степень  затемнения  9-13 DIN</t>
  </si>
  <si>
    <t>С15-40</t>
  </si>
  <si>
    <t>Маска сварщика «Гэлакси» (Sperian Protection) арт. 1004.040</t>
  </si>
  <si>
    <t>Терм. пластик,  АСФ, регулируемая степень  затемнения 4/9-13 DIN</t>
  </si>
  <si>
    <t>С15-16</t>
  </si>
  <si>
    <t>Маска для сварщика "Сачит"</t>
  </si>
  <si>
    <r>
      <t>Сосуды под давлением. Ресиверы.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3 л.                   </t>
    </r>
  </si>
  <si>
    <t xml:space="preserve">П3-Тер </t>
  </si>
  <si>
    <r>
      <t>Осторожно! Терроризм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3 л.                                       </t>
    </r>
  </si>
  <si>
    <t xml:space="preserve">П3-АПВ </t>
  </si>
  <si>
    <t>Безопасность работ с автоподъемниками – 3 л.        </t>
  </si>
  <si>
    <t xml:space="preserve">П3-АЗС </t>
  </si>
  <si>
    <r>
      <t>Безопасность работ на АЗС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3 л.                                </t>
    </r>
  </si>
  <si>
    <t xml:space="preserve">П3-ОНК </t>
  </si>
  <si>
    <r>
      <t>Прибор ОНК - 140 на автокранах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3 л.                       </t>
    </r>
  </si>
  <si>
    <t>П3-ДСП</t>
  </si>
  <si>
    <t>Дуговая сварка покрытыми электродами – 3 л.       </t>
  </si>
  <si>
    <t>П3-СреЗ</t>
  </si>
  <si>
    <r>
      <t>Средства защиты в электроустановках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– 3 л.           </t>
    </r>
  </si>
  <si>
    <t>Моющее средство для посуды "Золушка"</t>
  </si>
  <si>
    <t>0,5л., апельсин, персик, грейпфрут.</t>
  </si>
  <si>
    <t>Моющее средство для посуды "Фейри"</t>
  </si>
  <si>
    <t>0,5 л., 21 шт. в коробке, апельсин и лимонник.</t>
  </si>
  <si>
    <t xml:space="preserve">1л., 10 шт. в коробке, апельсин и лимонник. </t>
  </si>
  <si>
    <t xml:space="preserve">Моющее средство для стекол  "GLANZ"  </t>
  </si>
  <si>
    <t>0,5 л., 12 шт. в упаковке</t>
  </si>
  <si>
    <t xml:space="preserve">Моющее средство для пола  "GLANZ"  </t>
  </si>
  <si>
    <t>1 л., 10 шт. в упаковке</t>
  </si>
  <si>
    <t>Чистящее средство "Доместос" лимон</t>
  </si>
  <si>
    <t>1 л., 12 шт. в упаковке</t>
  </si>
  <si>
    <t>Чистящее средство "Санитарный"</t>
  </si>
  <si>
    <t>1л., санитарно-гигиеническое средство для сантехники, с лимоном.</t>
  </si>
  <si>
    <t xml:space="preserve">Чистящее средство "Пемолюкс" </t>
  </si>
  <si>
    <t>400 гр., лимон, "сода 3 эффект"</t>
  </si>
  <si>
    <t>Чистящее средство "Санокс-Гель"</t>
  </si>
  <si>
    <t xml:space="preserve">750 мл., для сантехники       </t>
  </si>
  <si>
    <t xml:space="preserve">Чистящее средство "Биолан" </t>
  </si>
  <si>
    <t>400г., горная свежесть.</t>
  </si>
  <si>
    <t xml:space="preserve">Чистящая паста "Суржа-бархат"   </t>
  </si>
  <si>
    <t>изм 12.02.13</t>
  </si>
  <si>
    <t>Перчатки комбинированные кожаные утепленные "Радуга"</t>
  </si>
  <si>
    <t xml:space="preserve">Краги пятипалые спилковые "Трэк-2" для сварщиков, на подкладке </t>
  </si>
  <si>
    <t>Т12</t>
  </si>
  <si>
    <t>Т12eco</t>
  </si>
  <si>
    <t>Говяжий спилок, без подкладки, широкий раструб, длина 350-370 мм</t>
  </si>
  <si>
    <t>Т10</t>
  </si>
  <si>
    <t>Плакат из любого комплекта или пособия - формат А4 (исполнение ламинированное)</t>
  </si>
  <si>
    <t>А3</t>
  </si>
  <si>
    <r>
      <t>Плакат из любого комплекта или пособия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формат А3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(исполнение ламинированное)</t>
    </r>
  </si>
  <si>
    <t>А2</t>
  </si>
  <si>
    <t>Плакат из любого комплекта или пособия - формат А2 (исполнение ламинированное)</t>
  </si>
  <si>
    <t>А1</t>
  </si>
  <si>
    <t>Плакат из любого комплекта или пособия - формат А1 (исполнение ламинированное)</t>
  </si>
  <si>
    <t>Компьютерные обучающие программы</t>
  </si>
  <si>
    <t>"НАГЛЯДНАЯ БЕЗОПАСНОСТЬ И ОХРАНА ТРУДА"</t>
  </si>
  <si>
    <r>
      <t>(для просмотра необходимо установить программу PowerPoint из пакета Microsoft Office)</t>
    </r>
    <r>
      <rPr>
        <b/>
        <sz val="10"/>
        <color indexed="9"/>
        <rFont val="Tahoma"/>
        <family val="2"/>
      </rPr>
      <t xml:space="preserve">  </t>
    </r>
  </si>
  <si>
    <t xml:space="preserve">CD-АПо </t>
  </si>
  <si>
    <t xml:space="preserve">«Безопасность труда при работе с аккумуляторами» </t>
  </si>
  <si>
    <t xml:space="preserve">CD-СВ </t>
  </si>
  <si>
    <t xml:space="preserve">«Безопасность труда при сварочных работах»  </t>
  </si>
  <si>
    <t xml:space="preserve">CD-РСИ </t>
  </si>
  <si>
    <t xml:space="preserve">«Безопасность труда при работе ручным слесарным инструментом» </t>
  </si>
  <si>
    <t xml:space="preserve">CD-Авто </t>
  </si>
  <si>
    <t>«Безопасность перевозок грузовым автотранспортом» </t>
  </si>
  <si>
    <t xml:space="preserve">CD-АР </t>
  </si>
  <si>
    <t xml:space="preserve">«Требования безопасности при техническом обслуживании и ремонте автомобилей» </t>
  </si>
  <si>
    <t xml:space="preserve">CD-ВСУ </t>
  </si>
  <si>
    <t>«Безопасное вождение автомобиля в сложных условиях» </t>
  </si>
  <si>
    <t xml:space="preserve">CD-Мет </t>
  </si>
  <si>
    <t xml:space="preserve">«Безопасная работа на металлорежущих станках» </t>
  </si>
  <si>
    <t xml:space="preserve">CD-Дер </t>
  </si>
  <si>
    <t xml:space="preserve">«Безопасность труда при деревообработке»  </t>
  </si>
  <si>
    <t xml:space="preserve">CD-МЕД </t>
  </si>
  <si>
    <t xml:space="preserve">«Первая доврачебная помощь»  </t>
  </si>
  <si>
    <t xml:space="preserve">CD-ДжП </t>
  </si>
  <si>
    <t xml:space="preserve">«Безопасность движения по железнодорожным переездам»  </t>
  </si>
  <si>
    <t xml:space="preserve">CD-Погр </t>
  </si>
  <si>
    <t xml:space="preserve">«Безопасность труда при эксплуатации погрузчиков»  </t>
  </si>
  <si>
    <t xml:space="preserve">CD-ВИК </t>
  </si>
  <si>
    <t xml:space="preserve">«Безопасность труда на объектах водоснабжения и канализации»  </t>
  </si>
  <si>
    <t xml:space="preserve">CD-ЗБ </t>
  </si>
  <si>
    <t>«Знаки безопасности»</t>
  </si>
  <si>
    <t xml:space="preserve">CD-Путь </t>
  </si>
  <si>
    <t xml:space="preserve">«Безопасность при работах на железнодорожных путях»  </t>
  </si>
  <si>
    <t>Р2-96</t>
  </si>
  <si>
    <t>Костюм "Карбон"</t>
  </si>
  <si>
    <t>саржа, 100%Хл, плотн. 285 г/м2, цвет - серый/ василек</t>
  </si>
  <si>
    <t>Р2-126</t>
  </si>
  <si>
    <t>Комплект «Престиж» цв. зеленый со светло-зеленой отделкой</t>
  </si>
  <si>
    <t>европейская смесовая ткань, 35%Хл/65%ПЭ, плот. 210 г/м2, цвет- зеленыйсо светло-зеленой отделкой</t>
  </si>
  <si>
    <t>Р2-127</t>
  </si>
  <si>
    <t>Комплект «Престиж» цв. коричневый с бежевой отделкой</t>
  </si>
  <si>
    <t>европейская смесовая ткань, 35%Хл/65%ПЭ, плот. 210 г/м2, цвет- коричневый с бежевой отделкой</t>
  </si>
  <si>
    <t>Р2-50</t>
  </si>
  <si>
    <t>Костюм женский "Грация"</t>
  </si>
  <si>
    <t>саржа, 100%Хл, плотн. 285 г/м2, цвет - зеленый</t>
  </si>
  <si>
    <t>Р2-105</t>
  </si>
  <si>
    <t>Комплект женский Лада (куртка + п/к), цв. бордо</t>
  </si>
  <si>
    <t>европейская смесовая ткань, 35%Хл/65%ПЭ, плот. 210 г/м2, цвет- т. бордо</t>
  </si>
  <si>
    <t>Р2-109</t>
  </si>
  <si>
    <t>Костюм женский "Ресурс-2"</t>
  </si>
  <si>
    <t>европейская смесовая ткань, 35%Хл/65%ПЭ, плот. 210 г/м2, цвет- серый с красной отделкой</t>
  </si>
  <si>
    <t>Р2-124</t>
  </si>
  <si>
    <t>Костюм женский «Престиж» цв. василь. цвета с серой кокеткой</t>
  </si>
  <si>
    <t>европейская смесовая ткань, 35%Хл/65%ПЭ, плот. 210 г/м2, цвет- васильковый с серой отделкой</t>
  </si>
  <si>
    <t>Р2-125</t>
  </si>
  <si>
    <t>Костюм женский «Премьер» цв. синий с серой отделкой</t>
  </si>
  <si>
    <t>европейская смесовая ткань, 35%Хл/65%ПЭ, плот. 210 г/м2, цвет- синий с серой отделкой</t>
  </si>
  <si>
    <t>Р2-91</t>
  </si>
  <si>
    <t>Костюм женский медицинский (укороченный халат+брюки)</t>
  </si>
  <si>
    <t>Ткань Панацея, пл 160, состав 33%Вис 67% ПЭ, от 100шт</t>
  </si>
  <si>
    <t>Р2-92</t>
  </si>
  <si>
    <t>Костюм мужской медицинский (укороченный халат+брюки)</t>
  </si>
  <si>
    <t>Р2-57</t>
  </si>
  <si>
    <t>Костюм мужской медицинский</t>
  </si>
  <si>
    <t>смесовая ткань, 33%Хл/67%ПЭ, плотн. 160 г/м2, цвет - бирюза</t>
  </si>
  <si>
    <t>Р2-111</t>
  </si>
  <si>
    <t>Костюм мужской "Охрана",</t>
  </si>
  <si>
    <t>европейская смесовая ткань, 35%Хл/65%ПЭ, плот. 210 г/м2, цвет- черный</t>
  </si>
  <si>
    <t>Р2-56</t>
  </si>
  <si>
    <t>Халат женский медицинский укороченный</t>
  </si>
  <si>
    <t>смесовая ткань, 35%Хл/65%ПЭ, плотн. 130г/м2, цвет - белый</t>
  </si>
  <si>
    <t>Р2-103</t>
  </si>
  <si>
    <t>Халат "Престиж" мужской</t>
  </si>
  <si>
    <t>европейская смесовая ткань, 65%ПЭ/35%Хл, плотн. 210 г/м2, цвет - т-серый + черный с желтой отделкой</t>
  </si>
  <si>
    <t>Р2-104</t>
  </si>
  <si>
    <t>Халат "Престиж" женский</t>
  </si>
  <si>
    <t>европейская смесовая ткань, 65%/35%Хл, плотн. 210 г/м2, цвет - св.-серый/т-серый с желтой отделкой</t>
  </si>
  <si>
    <t>Р2-113</t>
  </si>
  <si>
    <t>Халат "Премьер" женский</t>
  </si>
  <si>
    <t>европейская смесовая ткань, 35%Хл/65%ПЭ, плот. 250 г/м2, цвет- синий, светло-серый</t>
  </si>
  <si>
    <t>Р2-115</t>
  </si>
  <si>
    <t>Халат женский "Ресурс", цв. серый, красный</t>
  </si>
  <si>
    <t>европейская смесовая ткань, 65%ПЭ/35%Хл, плотн. 210 г/м2, цвет - серый + с красной отделкой</t>
  </si>
  <si>
    <t>Р2-116</t>
  </si>
  <si>
    <t>Халат мужской  "Ресурс", цв. синий, васильковый</t>
  </si>
  <si>
    <t>европейская смесовая ткань, 65%ПЭ/35%Хл, плотн. 210 г/м2, цвет - синий + с васильковой отделкой</t>
  </si>
  <si>
    <t>Р2-118</t>
  </si>
  <si>
    <t>Халат мужской  "Мастер" цв. синий, с черной отделкой</t>
  </si>
  <si>
    <t>европейская смесовая ткань, 65%ПЭ/35%Хл, плотн. 210 г/м2, цвет - синий + с черноой отделкой</t>
  </si>
  <si>
    <t>Р2-119</t>
  </si>
  <si>
    <t>Халат мужской  "Мастер" цв. серый с т.синей отделкой</t>
  </si>
  <si>
    <t>европейская смесовая ткань, 65%ПЭ/35%Хл, плотн. 210 г/м2, цвет - серый + с т.-синей отделкой</t>
  </si>
  <si>
    <t>Р2-43</t>
  </si>
  <si>
    <t>Халат женский "Натали"</t>
  </si>
  <si>
    <t>смесовая ткань, 33%Хл/67%ПЭ, плотн. 160 г/м2, цвет - голубой</t>
  </si>
  <si>
    <t>Р2-112</t>
  </si>
  <si>
    <t>Жилет разгрузочный</t>
  </si>
  <si>
    <t>европейская смесовая ткань, 35%Хл/65%ПЭ, плот. 210 г/м2, цвет- васильковый</t>
  </si>
  <si>
    <t>Р2-59 снят</t>
  </si>
  <si>
    <t>Костюм хирурга мужской</t>
  </si>
  <si>
    <t>Р2-58 снят</t>
  </si>
  <si>
    <t>Костюм женский медицинский</t>
  </si>
  <si>
    <r>
      <t>НОЖИ ДЛЯ ФРЕЗ</t>
    </r>
    <r>
      <rPr>
        <sz val="9"/>
        <rFont val="Century Gothic"/>
        <family val="2"/>
      </rPr>
      <t xml:space="preserve"> с напайными пластинами из твердых сплавов </t>
    </r>
    <r>
      <rPr>
        <b/>
        <sz val="8"/>
        <rFont val="Century Gothic"/>
        <family val="2"/>
      </rPr>
      <t>Т15К6, Т5К10, ВК8</t>
    </r>
    <r>
      <rPr>
        <sz val="9"/>
        <rFont val="Century Gothic"/>
        <family val="2"/>
      </rPr>
      <t xml:space="preserve"> </t>
    </r>
  </si>
  <si>
    <t>Тип</t>
  </si>
  <si>
    <t>Нож для фрез ГОСТ 24359-80</t>
  </si>
  <si>
    <t>2020-0001 φ=60˚</t>
  </si>
  <si>
    <t>2020-0003 φ=60˚</t>
  </si>
  <si>
    <t>2020-0003 φ=90˚</t>
  </si>
  <si>
    <t>2020-0005 φ=60˚</t>
  </si>
  <si>
    <t>Нож рифленый для фрез ГОСТ 9473-80</t>
  </si>
  <si>
    <t>2021-0015</t>
  </si>
  <si>
    <t>2021-0013</t>
  </si>
  <si>
    <t>Базовая цена в цинке Ц15хр</t>
  </si>
  <si>
    <t xml:space="preserve">Базовая цена в меди М 30-50 </t>
  </si>
  <si>
    <t>Количество</t>
  </si>
  <si>
    <t>Ключ гаечный с открытым зевом двусторонний (КГД) ТУ 3926.030.53581936-2004</t>
  </si>
  <si>
    <t>Ключ гаечный кольцевой односторонний ударный (КГКУ) ТУ 3926.020.53581936-2004</t>
  </si>
  <si>
    <t>КГД  5.5х7 ТУ</t>
  </si>
  <si>
    <t>КГКУ 17</t>
  </si>
  <si>
    <t>КГД  5.5х8 ТУ</t>
  </si>
  <si>
    <t>КГКУ 19</t>
  </si>
  <si>
    <t>КГД  7х8 ТУ</t>
  </si>
  <si>
    <t>КГКУ 22</t>
  </si>
  <si>
    <t>КГД  8х 9 ТУ</t>
  </si>
  <si>
    <t>КГКУ 24</t>
  </si>
  <si>
    <t>КГД  8х10 ТУ</t>
  </si>
  <si>
    <t>КГКУ 27</t>
  </si>
  <si>
    <t>КГД  9х11 ТУ</t>
  </si>
  <si>
    <t>КГКУ 30</t>
  </si>
  <si>
    <t>КГД 10х11 ТУ</t>
  </si>
  <si>
    <t>КГКУ 32</t>
  </si>
  <si>
    <t>КГД 10х12 ТУ</t>
  </si>
  <si>
    <t>КГКУ 36</t>
  </si>
  <si>
    <t>КГД 11х13 ТУ</t>
  </si>
  <si>
    <t>КГКУ 41</t>
  </si>
  <si>
    <t>КГД 12х13 ТУ</t>
  </si>
  <si>
    <t>КГКУ 46</t>
  </si>
  <si>
    <t>КГД 12х14 ТУ</t>
  </si>
  <si>
    <t>КГКУ 50</t>
  </si>
  <si>
    <t>КГД 13х14 ТУ</t>
  </si>
  <si>
    <t>КГКУ 55</t>
  </si>
  <si>
    <t>КГД 13х15 ТУ</t>
  </si>
  <si>
    <t>КГКУ 60</t>
  </si>
  <si>
    <t>КГД 14х15 ТУ</t>
  </si>
  <si>
    <t>КГКУ 65</t>
  </si>
  <si>
    <t>КГД 13х17 ТУ</t>
  </si>
  <si>
    <t>КГКУ 70</t>
  </si>
  <si>
    <t>КГД 14х17 ТУ</t>
  </si>
  <si>
    <t>КГКУ 75</t>
  </si>
  <si>
    <t>КГД 16х17 ТУ</t>
  </si>
  <si>
    <t>КГКУ 80</t>
  </si>
  <si>
    <t>КГД 16х18 ТУ</t>
  </si>
  <si>
    <t>КГКУ 85</t>
  </si>
  <si>
    <t>КГД 17х19 ТУ</t>
  </si>
  <si>
    <t xml:space="preserve">  Ключ гаечный с открытым зевом односторонний ударный (КГОУ) ТУ 3926.034.53581936-2005</t>
  </si>
  <si>
    <t>КГД 17х22 ТУ</t>
  </si>
  <si>
    <t>КГОУ 46</t>
  </si>
  <si>
    <t>КГД 19х22 ТУ</t>
  </si>
  <si>
    <t>КГОУ 50</t>
  </si>
  <si>
    <t>КГД 22х24 ТУ</t>
  </si>
  <si>
    <t>Ключ шарнирный для круглых шлицевых гаек (КГШ) ТУ 3926.047.53581936-2006</t>
  </si>
  <si>
    <t>КГД 24х27 ТУ</t>
  </si>
  <si>
    <t>КГШ 22-60</t>
  </si>
  <si>
    <t>КГД 27х30 ТУ</t>
  </si>
  <si>
    <t>КГШ 65-110</t>
  </si>
  <si>
    <t>КГД 27х32 ТУ</t>
  </si>
  <si>
    <t>КГШ 115-220</t>
  </si>
  <si>
    <t>КГД 30х32 ГОСТ</t>
  </si>
  <si>
    <t>Ключ для круглых шлицевых гаек (КГЖ) ГОСТ 16984-79 исп 2</t>
  </si>
  <si>
    <t>КГД 32х36 ГОСТ</t>
  </si>
  <si>
    <t>КГЖ 30х34</t>
  </si>
  <si>
    <t>КГД 36х41 ГОСТ</t>
  </si>
  <si>
    <t>КГЖ 38х42</t>
  </si>
  <si>
    <t>КГД 41х46 ГОСТ</t>
  </si>
  <si>
    <t>КГЖ 45х52</t>
  </si>
  <si>
    <t>КГД 46х50 ГОСТ</t>
  </si>
  <si>
    <t>КГЖ 55х60</t>
  </si>
  <si>
    <t>КГД 50х55 ГОСТ</t>
  </si>
  <si>
    <t>КГЖ 65х70</t>
  </si>
  <si>
    <t>Ключ гаечный с открытым зевом односторонний (КГО) ТУ 3926.043.53581936-2007</t>
  </si>
  <si>
    <t>КГЖ 75х85</t>
  </si>
  <si>
    <t>КГО 32 ТУ</t>
  </si>
  <si>
    <t>КГЖ 90х95</t>
  </si>
  <si>
    <t>КГО 36 ТУ</t>
  </si>
  <si>
    <t>КГЖ 100х110</t>
  </si>
  <si>
    <t>КГО 41 ТУ</t>
  </si>
  <si>
    <t>КГЖ 115х120</t>
  </si>
  <si>
    <t>КГО 46 ТУ</t>
  </si>
  <si>
    <t>КГЖ 125х130</t>
  </si>
  <si>
    <t>КГО 50 ТУ</t>
  </si>
  <si>
    <t>Ключ гаечный с открытым зевом односторонний коликовый монтажный (КГКМ) ТУ 3926.050.535358193-2006</t>
  </si>
  <si>
    <t>КГО 55 ТУ</t>
  </si>
  <si>
    <t>КГКМ 17 ТУ</t>
  </si>
  <si>
    <t>КГО 60 ТУ</t>
  </si>
  <si>
    <t>КГКМ 19 ТУ</t>
  </si>
  <si>
    <t>КГО 65 ТУ</t>
  </si>
  <si>
    <t>Средства защиты органов дыхания с принудительной подачей воздуха</t>
  </si>
  <si>
    <t>С21-21</t>
  </si>
  <si>
    <t>Автономный блок подачи воздуха "Муссон"</t>
  </si>
  <si>
    <t>Комплектация - блок, зарядное устройство, шланг, аэрозольный фильтр</t>
  </si>
  <si>
    <t>С21-20</t>
  </si>
  <si>
    <t>Автономный блок подачи воздуха "Муссон-2000"</t>
  </si>
  <si>
    <t>Комплектация - блок, зарядное устройство,  шланг, фильтр Р3</t>
  </si>
  <si>
    <t>С21-24</t>
  </si>
  <si>
    <t>Предфильтр для блока "Муссон-2000"</t>
  </si>
  <si>
    <t>Комплект 10 шт.</t>
  </si>
  <si>
    <t>С21-23</t>
  </si>
  <si>
    <t>Сменный фильтр против запаха</t>
  </si>
  <si>
    <t>Для блока "Муссон-2000" , комплект 10 шт.</t>
  </si>
  <si>
    <t>С21-28</t>
  </si>
  <si>
    <t>Сменный аэрозольный фильтр для блока "Муссон"</t>
  </si>
  <si>
    <t>С21-22</t>
  </si>
  <si>
    <t>Сменный аэрозольный фильтр</t>
  </si>
  <si>
    <t>Для блока "Муссон-2000" повышенной емкости Р3</t>
  </si>
  <si>
    <t>С21-30</t>
  </si>
  <si>
    <t>Шланг воздухоподающий для блока "Муссон"</t>
  </si>
  <si>
    <t>С21-29</t>
  </si>
  <si>
    <t>Зарядное устройство для блока "Муссон"</t>
  </si>
  <si>
    <t>С21-26</t>
  </si>
  <si>
    <t>Зарядное устройство для блока "Муссон-2000"</t>
  </si>
  <si>
    <t>С21-27</t>
  </si>
  <si>
    <t>Шланг воздухоподающий для блока "Муссон-2000"</t>
  </si>
  <si>
    <t>С21-25</t>
  </si>
  <si>
    <t>Аккумулятор для блока "Муссон-2000"</t>
  </si>
  <si>
    <t>С21-107</t>
  </si>
  <si>
    <t>Автономный блок подачи воздуха «ОртимЭйр 3000» MSA Auer (арт. 10049557)</t>
  </si>
  <si>
    <t>Комплектация: воздуходувка, пояс, зарядное устройство, аккумулятор</t>
  </si>
  <si>
    <t>С21-108</t>
  </si>
  <si>
    <t>Фильтры противопылевые  «ОптимЭйр 3000» (арт.10049632)</t>
  </si>
  <si>
    <t>Упаковка 10 шт.</t>
  </si>
  <si>
    <t>С21-109</t>
  </si>
  <si>
    <t>Фильтры ABEK ТабТек  «ОптимЭйр 3000» (арт.10049635)</t>
  </si>
  <si>
    <t>С21-110</t>
  </si>
  <si>
    <t>Фильтры А2 ТабТек «ОптимЭйр 3000» (арт. 10049637)</t>
  </si>
  <si>
    <t>С21-111</t>
  </si>
  <si>
    <t>Щиток защитный лицевой «Оптивизор» серии «ОптимЭйр 3000»(арт.10049638</t>
  </si>
  <si>
    <t>Регулируемое оголовье, широкое поле обзора</t>
  </si>
  <si>
    <t>С21-112</t>
  </si>
  <si>
    <t>Щиток защитный сварочный «Оптивизор» серии «ОптимЭйр 3000» арт.10049639</t>
  </si>
  <si>
    <t>Оснащен рамкой, позв. использовать стандартные европейские стекла 90 х 110 мм</t>
  </si>
  <si>
    <t>С21-113</t>
  </si>
  <si>
    <t>Шланг «ОптимЭйр 3000» арт. 10049631</t>
  </si>
  <si>
    <t>Для колпаков  и щитков</t>
  </si>
  <si>
    <t>С21-40</t>
  </si>
  <si>
    <t>Дыхательная система BD 96 Z, ложемент (MSA Auer)</t>
  </si>
  <si>
    <t>Возможность подключения разл. легочных аппаратов, комплекта спасаемого</t>
  </si>
  <si>
    <t>С21-41</t>
  </si>
  <si>
    <t>Легочный автомат LA 96 A-E (MSA Auer)</t>
  </si>
  <si>
    <t>Выпускается с резьбовым и штекерным соединением</t>
  </si>
  <si>
    <t>С21-42</t>
  </si>
  <si>
    <t>Интегрированное контрольное устройство ICU (MSA Auer)</t>
  </si>
  <si>
    <t>Контролирует давление, оставшееся время работы,температуру, движение</t>
  </si>
  <si>
    <t>С21-43</t>
  </si>
  <si>
    <t>Металло-композитный баллон 6,8 л/300 бар (MSA Auer)</t>
  </si>
  <si>
    <t>Для дыхательных аппаратов на сжатом воздухе</t>
  </si>
  <si>
    <t>С21-44</t>
  </si>
  <si>
    <t>Компрессор MSA 260EFI  (MSA Auer)</t>
  </si>
  <si>
    <t>Предназначен для заправки баллонов дыхательных систем</t>
  </si>
  <si>
    <t>С21-45</t>
  </si>
  <si>
    <t>Комплект контроля сжатого воздуха Airtester HP (MSA Auer)</t>
  </si>
  <si>
    <t>Используется для контроля сжатого воздуха высокого давления</t>
  </si>
  <si>
    <t>Газоанализаторы</t>
  </si>
  <si>
    <t>С22-49</t>
  </si>
  <si>
    <t>Газоанализатор "Пульсар Плюс" (MSA Auer)</t>
  </si>
  <si>
    <t>Пожарное исполнение (СО,H2S или O2),звуковой, световой и вибросигнал</t>
  </si>
  <si>
    <t>С22-48</t>
  </si>
  <si>
    <t>Газоанализатор "Титан" (MSA Auer)</t>
  </si>
  <si>
    <t>Сенсор на взрывоопасный газ, имеет комбинированную  систему сигнализации</t>
  </si>
  <si>
    <t>С22-47</t>
  </si>
  <si>
    <t>Газоанализатор "Орион" (MSA Auer)</t>
  </si>
  <si>
    <t>Прибор контроля концентрации токсичных, взрывоопасных газов и кислорода</t>
  </si>
  <si>
    <t>Противогазы</t>
  </si>
  <si>
    <t>П32-8</t>
  </si>
  <si>
    <t>Противогаз ГП-7</t>
  </si>
  <si>
    <t>Защита от отравл. и радиоактивных веществ, бактериальных средств,от 10 шт</t>
  </si>
  <si>
    <t>П32-27</t>
  </si>
  <si>
    <t>Противогаз ГП-7В</t>
  </si>
  <si>
    <t>Защита от отравляющих и радиоактивных веществ, бактериальных средств</t>
  </si>
  <si>
    <t>П32-28</t>
  </si>
  <si>
    <t>Противогаз ГП-7ВМ</t>
  </si>
  <si>
    <t>П32-29</t>
  </si>
  <si>
    <t>Ключ гаечный с открытым и кольцевым зевом прямой комбинированный (КГК) ТУ 3926.048.53581936-2007</t>
  </si>
  <si>
    <t>Ключ торц. одностор. труб. спец. S55 L90 "КАМАЗ"</t>
  </si>
  <si>
    <t>КГК 8х8 ТУ</t>
  </si>
  <si>
    <t>Ключ торц. одностор. трубч. S-55 ( КАМАЗ) L 150</t>
  </si>
  <si>
    <t>КГК  9х9 ТУ</t>
  </si>
  <si>
    <t>Ключ торц. одностор. трубч. S-55 L90 "Урал."УАЗ"</t>
  </si>
  <si>
    <t>КГК 10х10 ТУ</t>
  </si>
  <si>
    <t>Ключ торц. одностор. трубч. S 104. КАМАЗ</t>
  </si>
  <si>
    <t>КГК 11х11 ТУ</t>
  </si>
  <si>
    <t>Ключ торц. одностор. трубч. S 110 КАМАЗ</t>
  </si>
  <si>
    <t>КГК 12х12 ТУ</t>
  </si>
  <si>
    <t>Ключ торц. одностор. трубч. S 115 L130 Volvo</t>
  </si>
  <si>
    <t>КГК 13х13 ТУ</t>
  </si>
  <si>
    <t>Ключи свечные    ТУ 3926.036.53581936-2005</t>
  </si>
  <si>
    <t>КГК 14х14 ТУ</t>
  </si>
  <si>
    <t>Ключ торц. одностор. трубч. 21 L-100 исп.1</t>
  </si>
  <si>
    <t>КГК 15х15 ТУ</t>
  </si>
  <si>
    <t>Ключ торц. одностор. трубч. 21 L-130 исп.1</t>
  </si>
  <si>
    <t>КГК 17х17 ТУ</t>
  </si>
  <si>
    <t>Ключ торц. одностор. трубч. 21 L-150 исп.1</t>
  </si>
  <si>
    <t>КГК 18х18 ТУ</t>
  </si>
  <si>
    <t>Ключ торц. одностор. трубч. 21 L-100 исп.2 с фикс.</t>
  </si>
  <si>
    <t>КГК 19х19 ТУ</t>
  </si>
  <si>
    <t>Ключ торц. одностор. трубч. 21 L-130 исп.2 с фикс.</t>
  </si>
  <si>
    <t>КГК 22х22 ТУ</t>
  </si>
  <si>
    <t>Ключ торц. одностор. трубч. 21 L-150 исп.2 с фикс.</t>
  </si>
  <si>
    <t>КГК 24х24 ТУ</t>
  </si>
  <si>
    <t>Ключ торц. одностор. трубч. 21 L-195 исп.2 с фикс.</t>
  </si>
  <si>
    <t>КГК 27х27 ТУ</t>
  </si>
  <si>
    <t>Ключ торц. одностор. трубч. 21 L-230 исп.2 с фикс.</t>
  </si>
  <si>
    <t>КГК 30х30 ТУ</t>
  </si>
  <si>
    <t>Ключ торц. одностор. трубч. 21 L-260 исп.2 с фикс. УАЗ       НОВИНКА</t>
  </si>
  <si>
    <t>КГК 32х32 ТУ</t>
  </si>
  <si>
    <t>Ключ торц.  трубч. 21 L-195 исп 2 в блистере</t>
  </si>
  <si>
    <t>КГК 36х36 ТУ                НОВИНКА</t>
  </si>
  <si>
    <t>Ключи для винтов с внутренним шестигранником   ГОСТ 11737-93</t>
  </si>
  <si>
    <t>Ключ для винтов с внутренн. шестигранником S5</t>
  </si>
  <si>
    <t>Ключ для винтов с внутренн. шестигранником S5.5</t>
  </si>
  <si>
    <t>Ключ для винтов с внутренн. шестигранником S6</t>
  </si>
  <si>
    <t>Ключ для винтов с внутренн. шестигранником S8</t>
  </si>
  <si>
    <t>Ключ для винтов с внутренн. шестигранником S10</t>
  </si>
  <si>
    <t>Ключ для винтов с внутренн. шестигранником S12</t>
  </si>
  <si>
    <t>Пластиковое оголовье, цвет - оранжевый, белый</t>
  </si>
  <si>
    <t>С17-28</t>
  </si>
  <si>
    <t>Каска "В-Гард"</t>
  </si>
  <si>
    <t>ПВД, без оголовья,  до 1200 В, цвет - белый, красный</t>
  </si>
  <si>
    <t>С17-4</t>
  </si>
  <si>
    <t>Оголовье  "Стаз-Он" (MSA Auer)</t>
  </si>
  <si>
    <t>Регулировка  сдвижной настройкой, для касок "В-гард", "СУПЕР В-Гард II"</t>
  </si>
  <si>
    <t>С17-5</t>
  </si>
  <si>
    <t>Оголовье "Фас-Трак" (MSA Auer)</t>
  </si>
  <si>
    <t>Поворотный  регулятор, для касок "СУПЕР В-Гард II"</t>
  </si>
  <si>
    <t>С17-24</t>
  </si>
  <si>
    <t>Каска защитная 1465 (3М)</t>
  </si>
  <si>
    <t>ПВД, тканевый амортизатор, цвет белый,электроизоляция 440 В</t>
  </si>
  <si>
    <t>С17-18</t>
  </si>
  <si>
    <t>Подшлемник для сварщика</t>
  </si>
  <si>
    <t>Толстый спилок</t>
  </si>
  <si>
    <t>С17-36</t>
  </si>
  <si>
    <t>Подшлемник для сварщика спилковый</t>
  </si>
  <si>
    <t>Толстый спилок, пелерина, застежка на полукольцах</t>
  </si>
  <si>
    <t>С17-3</t>
  </si>
  <si>
    <t>Каска "СУПЕР В-Гард II " (MSA Auer)</t>
  </si>
  <si>
    <t>ABS, без оголовья, до 1200 В, цвет - белый, красный, желтый, зеленый</t>
  </si>
  <si>
    <t>С17-20</t>
  </si>
  <si>
    <t>Щиток поликарбонатный (для касок MSA Auer  с крепежом)</t>
  </si>
  <si>
    <t>Защита от твердых летящих частиц, брыг  неагрессивных жидкостей</t>
  </si>
  <si>
    <t>С17-21</t>
  </si>
  <si>
    <t>Щиток-сетка (для касок MSA Auer  с крепежом)</t>
  </si>
  <si>
    <t>Нейлоновая  сетка, защита от крупных летящих частиц</t>
  </si>
  <si>
    <t>С17-22</t>
  </si>
  <si>
    <t>Регулируемый подбородочный ремень (MSA Auer)</t>
  </si>
  <si>
    <t>Для касок  MSA Auer</t>
  </si>
  <si>
    <t>С17-19</t>
  </si>
  <si>
    <t>комбинир., утепл., с полимерным низом, с трехслойным вкладным чулком</t>
  </si>
  <si>
    <t>Сапоги "Топпер"</t>
  </si>
  <si>
    <r>
      <t xml:space="preserve">Нитриловые, МБС, для точных операций </t>
    </r>
    <r>
      <rPr>
        <u val="single"/>
        <sz val="12"/>
        <rFont val="Calibri"/>
        <family val="2"/>
      </rPr>
      <t>(Иваново)</t>
    </r>
  </si>
  <si>
    <r>
      <t xml:space="preserve">Перчатки </t>
    </r>
    <r>
      <rPr>
        <sz val="12"/>
        <color indexed="10"/>
        <rFont val="Calibri"/>
        <family val="2"/>
      </rPr>
      <t>"Комфорт"</t>
    </r>
    <r>
      <rPr>
        <sz val="12"/>
        <rFont val="Calibri"/>
        <family val="2"/>
      </rPr>
      <t xml:space="preserve"> (LT-F-06CS)</t>
    </r>
  </si>
  <si>
    <r>
      <t xml:space="preserve">Латекс, без  внутреннего хлопкового  напыления  </t>
    </r>
    <r>
      <rPr>
        <b/>
        <sz val="12"/>
        <rFont val="Calibri"/>
        <family val="2"/>
      </rPr>
      <t>ВЫВЕДЕНЫ ИЗ НОМЕНКЛАТУРЫ</t>
    </r>
  </si>
  <si>
    <r>
      <t xml:space="preserve">Перчатки </t>
    </r>
    <r>
      <rPr>
        <sz val="12"/>
        <color indexed="10"/>
        <rFont val="Calibri"/>
        <family val="2"/>
      </rPr>
      <t>"Нитроприо"</t>
    </r>
    <r>
      <rPr>
        <sz val="12"/>
        <rFont val="Calibri"/>
        <family val="2"/>
      </rPr>
      <t xml:space="preserve"> (GF-F-09CS)</t>
    </r>
  </si>
  <si>
    <r>
      <t xml:space="preserve">Нитрил, внутр.х/б напыл., рельефн. покрытие  ладони, МБС, толщ, 0,31 мм, </t>
    </r>
    <r>
      <rPr>
        <sz val="12"/>
        <color indexed="10"/>
        <rFont val="Calibri"/>
        <family val="2"/>
      </rPr>
      <t>"Пищевик"</t>
    </r>
  </si>
  <si>
    <r>
      <t xml:space="preserve">Говяжий спилок,усиленные швы, длина 35 см, на подкладке, </t>
    </r>
    <r>
      <rPr>
        <u val="single"/>
        <sz val="12"/>
        <rFont val="Calibri"/>
        <family val="2"/>
      </rPr>
      <t>без маркировки</t>
    </r>
    <r>
      <rPr>
        <sz val="12"/>
        <rFont val="Calibri"/>
        <family val="2"/>
      </rPr>
      <t xml:space="preserve"> - </t>
    </r>
    <r>
      <rPr>
        <u val="single"/>
        <sz val="12"/>
        <rFont val="Calibri"/>
        <family val="2"/>
      </rPr>
      <t>РАСПРОДАЖА</t>
    </r>
  </si>
  <si>
    <r>
      <t xml:space="preserve">Толстый говяжий спилок,усиленные швы, длина 35 см, на подкладке, "экстра", </t>
    </r>
    <r>
      <rPr>
        <u val="single"/>
        <sz val="12"/>
        <rFont val="Calibri"/>
        <family val="2"/>
      </rPr>
      <t>с маркировкой</t>
    </r>
  </si>
  <si>
    <r>
      <t xml:space="preserve">Маска для сварщика пластиковая НН-С-702 с </t>
    </r>
    <r>
      <rPr>
        <b/>
        <u val="single"/>
        <sz val="12"/>
        <rFont val="Calibri"/>
        <family val="2"/>
      </rPr>
      <t>откидным экраном</t>
    </r>
  </si>
  <si>
    <r>
      <t>С откидным светофильтром</t>
    </r>
    <r>
      <rPr>
        <sz val="12"/>
        <rFont val="Calibri"/>
        <family val="2"/>
      </rPr>
      <t>, негорючий пластик,  регулируемое оголовье, светофильтр 102 х 52 мм</t>
    </r>
  </si>
  <si>
    <r>
      <t xml:space="preserve">Негорючий пластик, регулируемое </t>
    </r>
    <r>
      <rPr>
        <b/>
        <i/>
        <sz val="12"/>
        <rFont val="Calibri"/>
        <family val="2"/>
      </rPr>
      <t>реечное</t>
    </r>
    <r>
      <rPr>
        <sz val="12"/>
        <rFont val="Calibri"/>
        <family val="2"/>
      </rPr>
      <t xml:space="preserve"> оголовье, светофильтр 110х 90 мм</t>
    </r>
  </si>
  <si>
    <r>
      <t>Текстильное оголовье.</t>
    </r>
    <r>
      <rPr>
        <sz val="12"/>
        <rFont val="Calibri"/>
        <family val="2"/>
      </rPr>
      <t xml:space="preserve"> Цвета: оранжевый, белый, красный, синий, зеленый, желтый.</t>
    </r>
  </si>
  <si>
    <r>
      <t>Пластиковое оголовье.</t>
    </r>
    <r>
      <rPr>
        <sz val="12"/>
        <rFont val="Calibri"/>
        <family val="2"/>
      </rPr>
      <t xml:space="preserve"> Цвета: оранжевый, белый, красный, синий, зеленый, желтый.</t>
    </r>
  </si>
  <si>
    <r>
      <t xml:space="preserve">Каскетка используется для защиты головы от незначительного травмирования. </t>
    </r>
    <r>
      <rPr>
        <b/>
        <u val="single"/>
        <sz val="12"/>
        <rFont val="Calibri"/>
        <family val="2"/>
      </rPr>
      <t>Не является каской, и не сертифицирована в этом качестве.</t>
    </r>
  </si>
  <si>
    <r>
      <t xml:space="preserve">Удерж. привязь с наплечными лямками. Ремень, кушак, два боковых и одно заднее D-кольца. Аналог ПМ-Нн или ПМ-31. </t>
    </r>
    <r>
      <rPr>
        <b/>
        <sz val="12"/>
        <rFont val="Calibri"/>
        <family val="2"/>
      </rPr>
      <t>Строп в комплект не входит, покупается отдельно.</t>
    </r>
  </si>
  <si>
    <r>
      <t xml:space="preserve">Для снижения динамической нагрузки. 2 D-кольца. Крепится к стропу как его продолжение. </t>
    </r>
    <r>
      <rPr>
        <b/>
        <sz val="12"/>
        <rFont val="Calibri"/>
        <family val="2"/>
      </rPr>
      <t>Если нужен строп с амортизатором, то к цене стропа прибавить цену амортизатора.</t>
    </r>
  </si>
  <si>
    <r>
      <t xml:space="preserve">SNR: 25 дБ; звукоиз. из полиурет. подуш. из иск. кожи, </t>
    </r>
    <r>
      <rPr>
        <b/>
        <u val="single"/>
        <sz val="12"/>
        <rFont val="Calibri"/>
        <family val="2"/>
      </rPr>
      <t>выведены из прайса</t>
    </r>
  </si>
  <si>
    <r>
      <t>SNR: 30 дБ; модель со спец. Регулировкой, складные,</t>
    </r>
    <r>
      <rPr>
        <b/>
        <u val="single"/>
        <sz val="12"/>
        <rFont val="Calibri"/>
        <family val="2"/>
      </rPr>
      <t xml:space="preserve"> выведены из прайса</t>
    </r>
  </si>
  <si>
    <r>
      <t>Наушники Peltor Optime I (3М) 27дБ</t>
    </r>
    <r>
      <rPr>
        <b/>
        <sz val="12"/>
        <rFont val="Calibri"/>
        <family val="2"/>
      </rPr>
      <t xml:space="preserve"> 
(затылочное оголовье)</t>
    </r>
  </si>
  <si>
    <r>
      <t xml:space="preserve">SNR=27 дБ, использовать для защиты слуха, прежде всего, от шумов высокой частоты, </t>
    </r>
    <r>
      <rPr>
        <b/>
        <sz val="12"/>
        <rFont val="Calibri"/>
        <family val="2"/>
      </rPr>
      <t>с затылочным оголовьем. Удобно применять под каску</t>
    </r>
  </si>
  <si>
    <r>
      <t>Наушники Peltor Optime I (3М) 27дБ</t>
    </r>
    <r>
      <rPr>
        <b/>
        <sz val="12"/>
        <rFont val="Calibri"/>
        <family val="2"/>
      </rPr>
      <t xml:space="preserve"> 
(на каску)</t>
    </r>
  </si>
  <si>
    <r>
      <t xml:space="preserve">SNR=27 дБ, использовать для защиты слуха, прежде всего, от шумов высокой частоты, </t>
    </r>
    <r>
      <rPr>
        <b/>
        <sz val="12"/>
        <rFont val="Calibri"/>
        <family val="2"/>
      </rPr>
      <t>с креплением на каску.</t>
    </r>
  </si>
  <si>
    <r>
      <t xml:space="preserve">Наушники Peltor Optime II (3М) 31дБ
</t>
    </r>
    <r>
      <rPr>
        <b/>
        <sz val="12"/>
        <rFont val="Calibri"/>
        <family val="2"/>
      </rPr>
      <t>(на каску)</t>
    </r>
  </si>
  <si>
    <r>
      <t xml:space="preserve">SNR=31 дБ, складные наушники стрелковые противошумные с пассивной защитой органов слуха, </t>
    </r>
    <r>
      <rPr>
        <b/>
        <sz val="12"/>
        <rFont val="Calibri"/>
        <family val="2"/>
      </rPr>
      <t>с креплением на каску.</t>
    </r>
  </si>
  <si>
    <r>
      <t xml:space="preserve">Наушники Peltor Optime II (3М) 31дБ
</t>
    </r>
    <r>
      <rPr>
        <b/>
        <sz val="12"/>
        <rFont val="Calibri"/>
        <family val="2"/>
      </rPr>
      <t>(затылочное оголовье)</t>
    </r>
  </si>
  <si>
    <r>
      <t xml:space="preserve">SNR=31 дБ, складные наушники стрелковые противошумные с пассивной защитой органов слуха, </t>
    </r>
    <r>
      <rPr>
        <b/>
        <sz val="12"/>
        <rFont val="Calibri"/>
        <family val="2"/>
      </rPr>
      <t xml:space="preserve"> с затылочным оголовьем. Удобно применять под каску</t>
    </r>
  </si>
  <si>
    <r>
      <t xml:space="preserve">Наушники Peltor Optime II (3М) 31дБ
</t>
    </r>
    <r>
      <rPr>
        <b/>
        <sz val="12"/>
        <rFont val="Calibri"/>
        <family val="2"/>
      </rPr>
      <t>(складные)</t>
    </r>
  </si>
  <si>
    <r>
      <t xml:space="preserve">SNR=31 дБ, складные наушники стрелковые противошумные с пассивной защитой органов слуха, </t>
    </r>
    <r>
      <rPr>
        <b/>
        <sz val="12"/>
        <rFont val="Calibri"/>
        <family val="2"/>
      </rPr>
      <t>складные.</t>
    </r>
  </si>
  <si>
    <r>
      <t xml:space="preserve">Наушники Peltor Optime III (3М) 36дБ
</t>
    </r>
    <r>
      <rPr>
        <b/>
        <sz val="12"/>
        <rFont val="Calibri"/>
        <family val="2"/>
      </rPr>
      <t>(на каску)</t>
    </r>
  </si>
  <si>
    <r>
      <t xml:space="preserve">SNR=36 дБ, складные наушники стрелковые противошумные с пассивной защитой органов слуха, </t>
    </r>
    <r>
      <rPr>
        <b/>
        <sz val="12"/>
        <rFont val="Calibri"/>
        <family val="2"/>
      </rPr>
      <t>с креплением на каску.</t>
    </r>
  </si>
  <si>
    <r>
      <t xml:space="preserve">Респиратор противоаэрозольный, 9925 (3М) - </t>
    </r>
    <r>
      <rPr>
        <b/>
        <sz val="12"/>
        <rFont val="Calibri"/>
        <family val="2"/>
      </rPr>
      <t>для сварщиков</t>
    </r>
  </si>
  <si>
    <r>
      <t xml:space="preserve">Противогаз ГП-7Б используется для закладок по нормам ГОиЧС. </t>
    </r>
    <r>
      <rPr>
        <b/>
        <u val="single"/>
        <sz val="12"/>
        <rFont val="Calibri"/>
        <family val="2"/>
      </rPr>
      <t>Дополнительный патрон ДПГ-3 не требуется (реализована защита от аммиака в штатном патроне).</t>
    </r>
  </si>
  <si>
    <r>
      <t xml:space="preserve">Р3, защита от твердых и жидких аэрозольных частиц, </t>
    </r>
    <r>
      <rPr>
        <b/>
        <sz val="12"/>
        <rFont val="Calibri"/>
        <family val="2"/>
      </rPr>
      <t>цена за 1 шт.</t>
    </r>
  </si>
  <si>
    <r>
      <t>А1, от органических газов и паров,</t>
    </r>
    <r>
      <rPr>
        <b/>
        <sz val="12"/>
        <rFont val="Calibri"/>
        <family val="2"/>
      </rPr>
      <t xml:space="preserve"> цена за 1 шт.</t>
    </r>
  </si>
  <si>
    <r>
      <t xml:space="preserve">Р3, защита от хлора и паров ртути, </t>
    </r>
    <r>
      <rPr>
        <b/>
        <sz val="12"/>
        <rFont val="Calibri"/>
        <family val="2"/>
      </rPr>
      <t>цена за 1 шт.</t>
    </r>
  </si>
  <si>
    <r>
      <t xml:space="preserve">АВЕ1, защита от органических паров и кислых газов, </t>
    </r>
    <r>
      <rPr>
        <b/>
        <sz val="12"/>
        <rFont val="Calibri"/>
        <family val="2"/>
      </rPr>
      <t>цена за 1 шт.</t>
    </r>
  </si>
  <si>
    <r>
      <t xml:space="preserve">АВЕК1, защита от органических, неорганических, кислых газов, аммиака и его производных, </t>
    </r>
    <r>
      <rPr>
        <b/>
        <sz val="12"/>
        <rFont val="Calibri"/>
        <family val="2"/>
      </rPr>
      <t>цена за 1 шт.</t>
    </r>
  </si>
  <si>
    <r>
      <t xml:space="preserve">К1, защита от аммиака, его производных и метиламина, </t>
    </r>
    <r>
      <rPr>
        <b/>
        <sz val="12"/>
        <rFont val="Calibri"/>
        <family val="2"/>
      </rPr>
      <t>цена за 1 шт.</t>
    </r>
  </si>
  <si>
    <r>
      <t xml:space="preserve">От органических паров с температурой кипения +65°С, дымов, пыли, асбеста, туманов, краски, эмали, лаков, радионуклидов, пестицидов, </t>
    </r>
    <r>
      <rPr>
        <b/>
        <sz val="12"/>
        <rFont val="Calibri"/>
        <family val="2"/>
      </rPr>
      <t>цена за 1 шт.</t>
    </r>
  </si>
  <si>
    <r>
      <t xml:space="preserve">А1+ формальдегид, защита от органических паров и формальдегида, </t>
    </r>
    <r>
      <rPr>
        <b/>
        <sz val="12"/>
        <rFont val="Calibri"/>
        <family val="2"/>
      </rPr>
      <t>цена за 1 шт.</t>
    </r>
  </si>
  <si>
    <r>
      <t xml:space="preserve">Р1, дополнительная защита  от твердых и жидких аэрозолей, </t>
    </r>
    <r>
      <rPr>
        <b/>
        <sz val="12"/>
        <rFont val="Calibri"/>
        <family val="2"/>
      </rPr>
      <t>цена за 1 шт.</t>
    </r>
  </si>
  <si>
    <r>
      <t xml:space="preserve">Р3, дополнительная высокоэффективная защита  от аэрозолей, </t>
    </r>
    <r>
      <rPr>
        <b/>
        <sz val="12"/>
        <rFont val="Calibri"/>
        <family val="2"/>
      </rPr>
      <t>цена за 1 шт.</t>
    </r>
  </si>
  <si>
    <r>
      <t xml:space="preserve">Держатель предфильтра 5911 серии 5000 (ЗМ), </t>
    </r>
    <r>
      <rPr>
        <b/>
        <sz val="12"/>
        <rFont val="Calibri"/>
        <family val="2"/>
      </rPr>
      <t>цена за 1 шт.</t>
    </r>
  </si>
  <si>
    <r>
      <t xml:space="preserve">Держатель фильтра 2135 серии 2000 (ЗМ), </t>
    </r>
    <r>
      <rPr>
        <b/>
        <sz val="12"/>
        <rFont val="Calibri"/>
        <family val="2"/>
      </rPr>
      <t>цена за 1 шт.</t>
    </r>
  </si>
  <si>
    <r>
      <t xml:space="preserve">Комплект Индивидуальный Медицинский Гражданской Защиты </t>
    </r>
    <r>
      <rPr>
        <b/>
        <sz val="12"/>
        <rFont val="Calibri"/>
        <family val="2"/>
      </rPr>
      <t>"ЮНИТА"</t>
    </r>
  </si>
  <si>
    <r>
      <t xml:space="preserve">деревянная, </t>
    </r>
    <r>
      <rPr>
        <b/>
        <u val="single"/>
        <sz val="12"/>
        <rFont val="Calibri"/>
        <family val="2"/>
      </rPr>
      <t>ЗАКАЗ</t>
    </r>
  </si>
  <si>
    <t>183034, г. Мурманск, ул. Лобова, дом 15</t>
  </si>
  <si>
    <t>Группа компаний "Проф.Ком"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</si>
</sst>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\-#,##0.00;\ "/>
  </numFmts>
  <fonts count="10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4"/>
      <name val="Comic Sans MS"/>
      <family val="4"/>
    </font>
    <font>
      <b/>
      <sz val="12"/>
      <name val="Arial Cyr"/>
      <family val="2"/>
    </font>
    <font>
      <b/>
      <sz val="11"/>
      <name val="Arial"/>
      <family val="2"/>
    </font>
    <font>
      <sz val="14"/>
      <name val="Arial Black"/>
      <family val="2"/>
    </font>
    <font>
      <sz val="14"/>
      <name val="Arial Cyr"/>
      <family val="2"/>
    </font>
    <font>
      <sz val="11"/>
      <color indexed="10"/>
      <name val="Arial Cyr"/>
      <family val="2"/>
    </font>
    <font>
      <sz val="12"/>
      <name val="Arial Black"/>
      <family val="2"/>
    </font>
    <font>
      <b/>
      <sz val="11"/>
      <color indexed="10"/>
      <name val="Arial Cyr"/>
      <family val="2"/>
    </font>
    <font>
      <b/>
      <sz val="14"/>
      <name val="Arial Black"/>
      <family val="2"/>
    </font>
    <font>
      <b/>
      <sz val="16"/>
      <name val="Times New Roman"/>
      <family val="1"/>
    </font>
    <font>
      <b/>
      <sz val="10"/>
      <name val="Tahoma"/>
      <family val="2"/>
    </font>
    <font>
      <b/>
      <sz val="10"/>
      <name val="Arial Cyr"/>
      <family val="2"/>
    </font>
    <font>
      <b/>
      <sz val="12"/>
      <color indexed="9"/>
      <name val="Tahoma"/>
      <family val="2"/>
    </font>
    <font>
      <b/>
      <sz val="7.5"/>
      <color indexed="9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3"/>
      <name val="Tahoma"/>
      <family val="2"/>
    </font>
    <font>
      <b/>
      <sz val="12"/>
      <color indexed="13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name val="Comic Sans MS"/>
      <family val="4"/>
    </font>
    <font>
      <b/>
      <sz val="12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8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b/>
      <sz val="9"/>
      <color indexed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b/>
      <u val="single"/>
      <sz val="9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b/>
      <i/>
      <u val="double"/>
      <sz val="14"/>
      <name val="Arial Cyr"/>
      <family val="2"/>
    </font>
    <font>
      <i/>
      <sz val="12"/>
      <name val="Arial Cyr"/>
      <family val="2"/>
    </font>
    <font>
      <sz val="14"/>
      <color indexed="10"/>
      <name val="Arial Cyr"/>
      <family val="2"/>
    </font>
    <font>
      <i/>
      <sz val="14"/>
      <name val="Arial Cyr"/>
      <family val="2"/>
    </font>
    <font>
      <b/>
      <i/>
      <sz val="14"/>
      <name val="Arial Cyr"/>
      <family val="2"/>
    </font>
    <font>
      <i/>
      <sz val="11"/>
      <name val="Arial Cyr"/>
      <family val="2"/>
    </font>
    <font>
      <b/>
      <sz val="8"/>
      <name val="Tahoma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b/>
      <sz val="16"/>
      <color indexed="53"/>
      <name val="Calibri"/>
      <family val="2"/>
    </font>
    <font>
      <sz val="16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9"/>
      <name val="Calibri"/>
      <family val="2"/>
    </font>
    <font>
      <b/>
      <sz val="16"/>
      <color theme="9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7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0" applyNumberFormat="1" applyFont="1" applyFill="1" applyAlignment="1">
      <alignment vertical="top" wrapText="1"/>
    </xf>
    <xf numFmtId="2" fontId="2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right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2" fontId="3" fillId="0" borderId="0" xfId="0" applyNumberFormat="1" applyFont="1" applyFill="1" applyAlignment="1">
      <alignment horizontal="right" wrapText="1"/>
    </xf>
    <xf numFmtId="0" fontId="6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right" vertical="center"/>
    </xf>
    <xf numFmtId="2" fontId="2" fillId="35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right" vertical="center"/>
    </xf>
    <xf numFmtId="2" fontId="2" fillId="36" borderId="14" xfId="0" applyNumberFormat="1" applyFont="1" applyFill="1" applyBorder="1" applyAlignment="1">
      <alignment horizontal="right" vertical="center"/>
    </xf>
    <xf numFmtId="2" fontId="2" fillId="36" borderId="10" xfId="0" applyNumberFormat="1" applyFont="1" applyFill="1" applyBorder="1" applyAlignment="1">
      <alignment horizontal="right" vertical="center"/>
    </xf>
    <xf numFmtId="2" fontId="2" fillId="36" borderId="12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2" fontId="2" fillId="37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38" borderId="10" xfId="0" applyNumberFormat="1" applyFont="1" applyFill="1" applyBorder="1" applyAlignment="1">
      <alignment horizontal="right" vertical="center"/>
    </xf>
    <xf numFmtId="2" fontId="2" fillId="36" borderId="11" xfId="0" applyNumberFormat="1" applyFont="1" applyFill="1" applyBorder="1" applyAlignment="1">
      <alignment horizontal="right" vertical="center"/>
    </xf>
    <xf numFmtId="2" fontId="2" fillId="36" borderId="15" xfId="0" applyNumberFormat="1" applyFont="1" applyFill="1" applyBorder="1" applyAlignment="1">
      <alignment horizontal="right" vertical="center"/>
    </xf>
    <xf numFmtId="2" fontId="2" fillId="36" borderId="10" xfId="0" applyNumberFormat="1" applyFont="1" applyFill="1" applyBorder="1" applyAlignment="1">
      <alignment horizontal="right" vertical="center" wrapText="1"/>
    </xf>
    <xf numFmtId="2" fontId="2" fillId="34" borderId="14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2" fontId="2" fillId="39" borderId="10" xfId="0" applyNumberFormat="1" applyFont="1" applyFill="1" applyBorder="1" applyAlignment="1">
      <alignment horizontal="right" vertical="center" wrapText="1"/>
    </xf>
    <xf numFmtId="2" fontId="2" fillId="37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right" vertical="top" wrapText="1"/>
    </xf>
    <xf numFmtId="2" fontId="2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10" xfId="0" applyNumberFormat="1" applyFont="1" applyBorder="1" applyAlignment="1">
      <alignment horizontal="left" vertical="center" wrapText="1"/>
    </xf>
    <xf numFmtId="2" fontId="2" fillId="36" borderId="12" xfId="0" applyNumberFormat="1" applyFont="1" applyFill="1" applyBorder="1" applyAlignment="1">
      <alignment horizontal="right" vertical="center" wrapText="1"/>
    </xf>
    <xf numFmtId="2" fontId="2" fillId="36" borderId="14" xfId="0" applyNumberFormat="1" applyFont="1" applyFill="1" applyBorder="1" applyAlignment="1">
      <alignment horizontal="right" vertical="center" wrapText="1"/>
    </xf>
    <xf numFmtId="2" fontId="3" fillId="0" borderId="14" xfId="0" applyNumberFormat="1" applyFont="1" applyFill="1" applyBorder="1" applyAlignment="1">
      <alignment horizontal="right" vertical="center" wrapText="1"/>
    </xf>
    <xf numFmtId="2" fontId="2" fillId="34" borderId="10" xfId="0" applyNumberFormat="1" applyFont="1" applyFill="1" applyBorder="1" applyAlignment="1">
      <alignment horizontal="right" vertical="center" wrapText="1"/>
    </xf>
    <xf numFmtId="2" fontId="2" fillId="40" borderId="14" xfId="0" applyNumberFormat="1" applyFont="1" applyFill="1" applyBorder="1" applyAlignment="1">
      <alignment horizontal="right" vertical="center"/>
    </xf>
    <xf numFmtId="2" fontId="2" fillId="40" borderId="10" xfId="0" applyNumberFormat="1" applyFont="1" applyFill="1" applyBorder="1" applyAlignment="1">
      <alignment horizontal="right" vertical="center"/>
    </xf>
    <xf numFmtId="2" fontId="2" fillId="34" borderId="12" xfId="0" applyNumberFormat="1" applyFont="1" applyFill="1" applyBorder="1" applyAlignment="1">
      <alignment horizontal="right" vertical="center"/>
    </xf>
    <xf numFmtId="2" fontId="2" fillId="39" borderId="14" xfId="0" applyNumberFormat="1" applyFont="1" applyFill="1" applyBorder="1" applyAlignment="1">
      <alignment horizontal="right" vertical="center"/>
    </xf>
    <xf numFmtId="2" fontId="2" fillId="41" borderId="10" xfId="0" applyNumberFormat="1" applyFont="1" applyFill="1" applyBorder="1" applyAlignment="1">
      <alignment horizontal="right" vertical="center"/>
    </xf>
    <xf numFmtId="2" fontId="2" fillId="33" borderId="14" xfId="0" applyNumberFormat="1" applyFont="1" applyFill="1" applyBorder="1" applyAlignment="1">
      <alignment horizontal="right" vertical="center"/>
    </xf>
    <xf numFmtId="2" fontId="2" fillId="42" borderId="1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/>
    </xf>
    <xf numFmtId="2" fontId="16" fillId="0" borderId="10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30" fillId="0" borderId="1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34" fillId="0" borderId="0" xfId="0" applyNumberFormat="1" applyFont="1" applyFill="1" applyAlignment="1">
      <alignment horizontal="left"/>
    </xf>
    <xf numFmtId="0" fontId="35" fillId="0" borderId="14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5" fillId="0" borderId="1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/>
    </xf>
    <xf numFmtId="2" fontId="16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2"/>
    </xf>
    <xf numFmtId="2" fontId="38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40" fillId="41" borderId="24" xfId="0" applyFont="1" applyFill="1" applyBorder="1" applyAlignment="1">
      <alignment horizontal="center" vertical="center"/>
    </xf>
    <xf numFmtId="2" fontId="41" fillId="41" borderId="24" xfId="0" applyNumberFormat="1" applyFont="1" applyFill="1" applyBorder="1" applyAlignment="1">
      <alignment horizontal="center" vertical="center" wrapText="1"/>
    </xf>
    <xf numFmtId="2" fontId="41" fillId="41" borderId="25" xfId="0" applyNumberFormat="1" applyFont="1" applyFill="1" applyBorder="1" applyAlignment="1">
      <alignment horizontal="center" vertical="center" wrapText="1"/>
    </xf>
    <xf numFmtId="0" fontId="41" fillId="41" borderId="26" xfId="0" applyFont="1" applyFill="1" applyBorder="1" applyAlignment="1">
      <alignment horizontal="center" vertical="center" wrapText="1"/>
    </xf>
    <xf numFmtId="2" fontId="42" fillId="41" borderId="2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2" fillId="0" borderId="14" xfId="0" applyFont="1" applyBorder="1" applyAlignment="1">
      <alignment horizontal="left" vertical="center" wrapText="1"/>
    </xf>
    <xf numFmtId="2" fontId="42" fillId="0" borderId="14" xfId="0" applyNumberFormat="1" applyFont="1" applyBorder="1" applyAlignment="1">
      <alignment horizontal="right" vertical="center"/>
    </xf>
    <xf numFmtId="2" fontId="42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right"/>
    </xf>
    <xf numFmtId="2" fontId="42" fillId="0" borderId="14" xfId="0" applyNumberFormat="1" applyFont="1" applyBorder="1" applyAlignment="1">
      <alignment/>
    </xf>
    <xf numFmtId="0" fontId="43" fillId="0" borderId="29" xfId="0" applyFont="1" applyBorder="1" applyAlignment="1">
      <alignment horizontal="right"/>
    </xf>
    <xf numFmtId="0" fontId="42" fillId="0" borderId="10" xfId="0" applyFont="1" applyBorder="1" applyAlignment="1">
      <alignment horizontal="left" vertical="center" wrapText="1"/>
    </xf>
    <xf numFmtId="2" fontId="42" fillId="0" borderId="10" xfId="0" applyNumberFormat="1" applyFont="1" applyBorder="1" applyAlignment="1">
      <alignment horizontal="right" vertical="center"/>
    </xf>
    <xf numFmtId="2" fontId="42" fillId="0" borderId="3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/>
    </xf>
    <xf numFmtId="2" fontId="42" fillId="0" borderId="10" xfId="0" applyNumberFormat="1" applyFont="1" applyBorder="1" applyAlignment="1">
      <alignment/>
    </xf>
    <xf numFmtId="0" fontId="43" fillId="0" borderId="13" xfId="0" applyFont="1" applyBorder="1" applyAlignment="1">
      <alignment horizontal="right"/>
    </xf>
    <xf numFmtId="2" fontId="42" fillId="43" borderId="10" xfId="0" applyNumberFormat="1" applyFont="1" applyFill="1" applyBorder="1" applyAlignment="1">
      <alignment horizontal="right" vertical="center"/>
    </xf>
    <xf numFmtId="0" fontId="42" fillId="43" borderId="10" xfId="0" applyFont="1" applyFill="1" applyBorder="1" applyAlignment="1">
      <alignment horizontal="left" vertical="center" wrapText="1"/>
    </xf>
    <xf numFmtId="165" fontId="42" fillId="0" borderId="30" xfId="0" applyNumberFormat="1" applyFont="1" applyBorder="1" applyAlignment="1">
      <alignment horizontal="right" vertical="center"/>
    </xf>
    <xf numFmtId="2" fontId="43" fillId="43" borderId="13" xfId="0" applyNumberFormat="1" applyFont="1" applyFill="1" applyBorder="1" applyAlignment="1">
      <alignment horizontal="right"/>
    </xf>
    <xf numFmtId="2" fontId="42" fillId="43" borderId="30" xfId="0" applyNumberFormat="1" applyFont="1" applyFill="1" applyBorder="1" applyAlignment="1">
      <alignment horizontal="right" vertical="center"/>
    </xf>
    <xf numFmtId="0" fontId="1" fillId="43" borderId="13" xfId="0" applyFont="1" applyFill="1" applyBorder="1" applyAlignment="1">
      <alignment horizontal="right"/>
    </xf>
    <xf numFmtId="0" fontId="43" fillId="43" borderId="13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left" vertical="center" wrapText="1"/>
    </xf>
    <xf numFmtId="2" fontId="42" fillId="0" borderId="10" xfId="0" applyNumberFormat="1" applyFont="1" applyFill="1" applyBorder="1" applyAlignment="1">
      <alignment horizontal="right" vertical="center"/>
    </xf>
    <xf numFmtId="2" fontId="42" fillId="0" borderId="30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right"/>
    </xf>
    <xf numFmtId="2" fontId="42" fillId="43" borderId="14" xfId="0" applyNumberFormat="1" applyFont="1" applyFill="1" applyBorder="1" applyAlignment="1">
      <alignment horizontal="right" vertical="center"/>
    </xf>
    <xf numFmtId="2" fontId="42" fillId="43" borderId="28" xfId="0" applyNumberFormat="1" applyFont="1" applyFill="1" applyBorder="1" applyAlignment="1">
      <alignment horizontal="right" vertical="center"/>
    </xf>
    <xf numFmtId="0" fontId="42" fillId="0" borderId="12" xfId="0" applyFont="1" applyBorder="1" applyAlignment="1">
      <alignment horizontal="left" vertical="center" wrapText="1"/>
    </xf>
    <xf numFmtId="2" fontId="42" fillId="0" borderId="12" xfId="0" applyNumberFormat="1" applyFont="1" applyBorder="1" applyAlignment="1">
      <alignment horizontal="right" vertical="center"/>
    </xf>
    <xf numFmtId="2" fontId="42" fillId="0" borderId="31" xfId="0" applyNumberFormat="1" applyFont="1" applyBorder="1" applyAlignment="1">
      <alignment horizontal="right" vertical="center"/>
    </xf>
    <xf numFmtId="0" fontId="43" fillId="0" borderId="32" xfId="0" applyFont="1" applyBorder="1" applyAlignment="1">
      <alignment horizontal="right"/>
    </xf>
    <xf numFmtId="2" fontId="42" fillId="0" borderId="12" xfId="0" applyNumberFormat="1" applyFont="1" applyBorder="1" applyAlignment="1">
      <alignment/>
    </xf>
    <xf numFmtId="2" fontId="0" fillId="43" borderId="0" xfId="0" applyNumberFormat="1" applyFill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2" fontId="42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/>
    </xf>
    <xf numFmtId="2" fontId="42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33" xfId="0" applyNumberFormat="1" applyBorder="1" applyAlignment="1">
      <alignment/>
    </xf>
    <xf numFmtId="0" fontId="44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49" fontId="45" fillId="0" borderId="3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2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9" fillId="0" borderId="40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47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44" fillId="0" borderId="28" xfId="0" applyNumberFormat="1" applyFont="1" applyBorder="1" applyAlignment="1">
      <alignment horizontal="center" vertical="center"/>
    </xf>
    <xf numFmtId="2" fontId="45" fillId="0" borderId="33" xfId="0" applyNumberFormat="1" applyFont="1" applyBorder="1" applyAlignment="1">
      <alignment horizontal="center" vertical="center"/>
    </xf>
    <xf numFmtId="2" fontId="44" fillId="0" borderId="14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7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4" fillId="0" borderId="3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49" fillId="0" borderId="14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2" fontId="44" fillId="0" borderId="3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44" fillId="0" borderId="30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44" fillId="0" borderId="3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47" fillId="0" borderId="44" xfId="0" applyFont="1" applyBorder="1" applyAlignment="1">
      <alignment horizontal="center" wrapText="1"/>
    </xf>
    <xf numFmtId="2" fontId="44" fillId="0" borderId="28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9" fillId="0" borderId="13" xfId="0" applyFont="1" applyBorder="1" applyAlignment="1">
      <alignment horizontal="right"/>
    </xf>
    <xf numFmtId="0" fontId="47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2" fontId="44" fillId="0" borderId="30" xfId="0" applyNumberFormat="1" applyFont="1" applyBorder="1" applyAlignment="1">
      <alignment horizontal="center"/>
    </xf>
    <xf numFmtId="0" fontId="9" fillId="0" borderId="43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49" fillId="0" borderId="32" xfId="0" applyFont="1" applyBorder="1" applyAlignment="1">
      <alignment horizontal="right"/>
    </xf>
    <xf numFmtId="0" fontId="47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44" fillId="0" borderId="31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45" xfId="0" applyFont="1" applyBorder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2" fontId="45" fillId="0" borderId="11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7" fillId="0" borderId="33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2" fontId="44" fillId="0" borderId="47" xfId="0" applyNumberFormat="1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51" fillId="0" borderId="41" xfId="0" applyFont="1" applyBorder="1" applyAlignment="1">
      <alignment horizontal="right"/>
    </xf>
    <xf numFmtId="0" fontId="47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51" fillId="0" borderId="48" xfId="0" applyFont="1" applyBorder="1" applyAlignment="1">
      <alignment horizontal="right"/>
    </xf>
    <xf numFmtId="0" fontId="47" fillId="0" borderId="12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1" xfId="0" applyFont="1" applyBorder="1" applyAlignment="1">
      <alignment horizontal="right"/>
    </xf>
    <xf numFmtId="0" fontId="51" fillId="0" borderId="29" xfId="0" applyFont="1" applyBorder="1" applyAlignment="1">
      <alignment horizontal="right"/>
    </xf>
    <xf numFmtId="49" fontId="9" fillId="0" borderId="44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51" fillId="0" borderId="44" xfId="0" applyFont="1" applyBorder="1" applyAlignment="1">
      <alignment horizontal="right"/>
    </xf>
    <xf numFmtId="49" fontId="9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45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49" fontId="9" fillId="0" borderId="15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48" xfId="0" applyFont="1" applyBorder="1" applyAlignment="1">
      <alignment horizontal="right"/>
    </xf>
    <xf numFmtId="0" fontId="47" fillId="0" borderId="17" xfId="0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9" fillId="0" borderId="41" xfId="0" applyFont="1" applyBorder="1" applyAlignment="1">
      <alignment/>
    </xf>
    <xf numFmtId="0" fontId="49" fillId="0" borderId="29" xfId="0" applyFont="1" applyBorder="1" applyAlignment="1">
      <alignment horizontal="right"/>
    </xf>
    <xf numFmtId="0" fontId="47" fillId="0" borderId="15" xfId="0" applyFont="1" applyBorder="1" applyAlignment="1">
      <alignment horizontal="center"/>
    </xf>
    <xf numFmtId="49" fontId="9" fillId="0" borderId="46" xfId="0" applyNumberFormat="1" applyFont="1" applyBorder="1" applyAlignment="1">
      <alignment horizontal="left"/>
    </xf>
    <xf numFmtId="0" fontId="9" fillId="0" borderId="17" xfId="0" applyFont="1" applyBorder="1" applyAlignment="1">
      <alignment/>
    </xf>
    <xf numFmtId="0" fontId="49" fillId="0" borderId="17" xfId="0" applyFont="1" applyBorder="1" applyAlignment="1">
      <alignment horizontal="right"/>
    </xf>
    <xf numFmtId="0" fontId="47" fillId="0" borderId="48" xfId="0" applyFont="1" applyBorder="1" applyAlignment="1">
      <alignment horizontal="center" wrapText="1"/>
    </xf>
    <xf numFmtId="49" fontId="9" fillId="0" borderId="49" xfId="0" applyNumberFormat="1" applyFont="1" applyBorder="1" applyAlignment="1">
      <alignment horizontal="left"/>
    </xf>
    <xf numFmtId="0" fontId="49" fillId="0" borderId="36" xfId="0" applyFont="1" applyBorder="1" applyAlignment="1">
      <alignment horizontal="right" wrapText="1"/>
    </xf>
    <xf numFmtId="0" fontId="47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2" fontId="44" fillId="0" borderId="50" xfId="0" applyNumberFormat="1" applyFont="1" applyBorder="1" applyAlignment="1">
      <alignment horizontal="center"/>
    </xf>
    <xf numFmtId="2" fontId="45" fillId="0" borderId="38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left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right" vertical="top" wrapText="1"/>
    </xf>
    <xf numFmtId="4" fontId="54" fillId="0" borderId="10" xfId="0" applyNumberFormat="1" applyFont="1" applyFill="1" applyBorder="1" applyAlignment="1">
      <alignment horizontal="right" vertical="center" wrapText="1"/>
    </xf>
    <xf numFmtId="1" fontId="53" fillId="0" borderId="0" xfId="0" applyNumberFormat="1" applyFont="1" applyFill="1" applyAlignment="1">
      <alignment wrapText="1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right" vertical="center" wrapText="1"/>
    </xf>
    <xf numFmtId="2" fontId="54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2" fontId="53" fillId="0" borderId="10" xfId="0" applyNumberFormat="1" applyFont="1" applyFill="1" applyBorder="1" applyAlignment="1">
      <alignment horizontal="right" wrapText="1"/>
    </xf>
    <xf numFmtId="49" fontId="53" fillId="0" borderId="10" xfId="0" applyNumberFormat="1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top"/>
    </xf>
    <xf numFmtId="0" fontId="53" fillId="0" borderId="10" xfId="0" applyFont="1" applyBorder="1" applyAlignment="1">
      <alignment horizontal="left" vertical="top" wrapText="1"/>
    </xf>
    <xf numFmtId="0" fontId="53" fillId="43" borderId="10" xfId="0" applyNumberFormat="1" applyFont="1" applyFill="1" applyBorder="1" applyAlignment="1">
      <alignment horizontal="left" wrapText="1"/>
    </xf>
    <xf numFmtId="2" fontId="55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left" wrapText="1"/>
    </xf>
    <xf numFmtId="0" fontId="53" fillId="0" borderId="0" xfId="0" applyFont="1" applyFill="1" applyAlignment="1">
      <alignment vertical="top"/>
    </xf>
    <xf numFmtId="2" fontId="55" fillId="0" borderId="10" xfId="0" applyNumberFormat="1" applyFont="1" applyFill="1" applyBorder="1" applyAlignment="1">
      <alignment horizontal="right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4" fontId="53" fillId="0" borderId="10" xfId="0" applyNumberFormat="1" applyFont="1" applyFill="1" applyBorder="1" applyAlignment="1">
      <alignment horizontal="right" vertical="center" wrapText="1"/>
    </xf>
    <xf numFmtId="0" fontId="53" fillId="0" borderId="0" xfId="0" applyFont="1" applyFill="1" applyAlignment="1">
      <alignment vertical="top" wrapText="1"/>
    </xf>
    <xf numFmtId="0" fontId="53" fillId="0" borderId="10" xfId="0" applyFont="1" applyBorder="1" applyAlignment="1">
      <alignment vertical="top"/>
    </xf>
    <xf numFmtId="0" fontId="53" fillId="0" borderId="10" xfId="0" applyFont="1" applyBorder="1" applyAlignment="1">
      <alignment horizontal="left" vertical="top"/>
    </xf>
    <xf numFmtId="0" fontId="57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right" wrapText="1"/>
    </xf>
    <xf numFmtId="2" fontId="53" fillId="0" borderId="12" xfId="0" applyNumberFormat="1" applyFont="1" applyFill="1" applyBorder="1" applyAlignment="1">
      <alignment horizontal="right" vertical="center" wrapText="1"/>
    </xf>
    <xf numFmtId="2" fontId="54" fillId="0" borderId="12" xfId="0" applyNumberFormat="1" applyFont="1" applyFill="1" applyBorder="1" applyAlignment="1">
      <alignment horizontal="right" vertical="center" wrapText="1"/>
    </xf>
    <xf numFmtId="14" fontId="53" fillId="0" borderId="0" xfId="0" applyNumberFormat="1" applyFont="1" applyFill="1" applyAlignment="1">
      <alignment horizontal="left" vertical="center"/>
    </xf>
    <xf numFmtId="0" fontId="53" fillId="0" borderId="12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77" fillId="43" borderId="10" xfId="0" applyFont="1" applyFill="1" applyBorder="1" applyAlignment="1">
      <alignment vertical="top" wrapText="1"/>
    </xf>
    <xf numFmtId="0" fontId="53" fillId="0" borderId="13" xfId="0" applyFont="1" applyBorder="1" applyAlignment="1">
      <alignment horizontal="left" vertical="center" wrapText="1"/>
    </xf>
    <xf numFmtId="2" fontId="53" fillId="0" borderId="11" xfId="0" applyNumberFormat="1" applyFont="1" applyBorder="1" applyAlignment="1">
      <alignment/>
    </xf>
    <xf numFmtId="2" fontId="54" fillId="0" borderId="10" xfId="0" applyNumberFormat="1" applyFont="1" applyBorder="1" applyAlignment="1">
      <alignment horizontal="right" vertical="center"/>
    </xf>
    <xf numFmtId="0" fontId="77" fillId="0" borderId="10" xfId="0" applyFont="1" applyFill="1" applyBorder="1" applyAlignment="1">
      <alignment vertical="top" wrapText="1"/>
    </xf>
    <xf numFmtId="0" fontId="53" fillId="0" borderId="15" xfId="0" applyFont="1" applyBorder="1" applyAlignment="1">
      <alignment horizontal="left" vertical="center" wrapText="1"/>
    </xf>
    <xf numFmtId="0" fontId="77" fillId="0" borderId="12" xfId="0" applyFont="1" applyFill="1" applyBorder="1" applyAlignment="1">
      <alignment vertical="top" wrapText="1"/>
    </xf>
    <xf numFmtId="0" fontId="53" fillId="0" borderId="32" xfId="0" applyFont="1" applyBorder="1" applyAlignment="1">
      <alignment horizontal="left" vertical="center" wrapText="1"/>
    </xf>
    <xf numFmtId="2" fontId="53" fillId="0" borderId="15" xfId="0" applyNumberFormat="1" applyFont="1" applyBorder="1" applyAlignment="1">
      <alignment/>
    </xf>
    <xf numFmtId="2" fontId="54" fillId="0" borderId="12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horizontal="left" vertical="center" wrapText="1"/>
    </xf>
    <xf numFmtId="0" fontId="53" fillId="43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 horizontal="left" vertical="center"/>
    </xf>
    <xf numFmtId="0" fontId="78" fillId="0" borderId="10" xfId="0" applyFont="1" applyBorder="1" applyAlignment="1">
      <alignment vertical="top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NumberFormat="1" applyFont="1" applyFill="1" applyAlignment="1">
      <alignment vertical="top" wrapText="1"/>
    </xf>
    <xf numFmtId="2" fontId="53" fillId="0" borderId="0" xfId="0" applyNumberFormat="1" applyFont="1" applyFill="1" applyAlignment="1">
      <alignment horizontal="right" wrapText="1"/>
    </xf>
    <xf numFmtId="2" fontId="54" fillId="0" borderId="0" xfId="0" applyNumberFormat="1" applyFont="1" applyFill="1" applyAlignment="1">
      <alignment horizontal="right" vertical="center" wrapText="1"/>
    </xf>
    <xf numFmtId="0" fontId="59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9" fillId="41" borderId="11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center" vertical="center"/>
    </xf>
    <xf numFmtId="0" fontId="59" fillId="41" borderId="16" xfId="0" applyFont="1" applyFill="1" applyBorder="1" applyAlignment="1">
      <alignment horizontal="center" vertical="center"/>
    </xf>
    <xf numFmtId="0" fontId="98" fillId="44" borderId="11" xfId="0" applyFont="1" applyFill="1" applyBorder="1" applyAlignment="1">
      <alignment horizontal="center" vertical="center" wrapText="1"/>
    </xf>
    <xf numFmtId="0" fontId="98" fillId="44" borderId="13" xfId="0" applyFont="1" applyFill="1" applyBorder="1" applyAlignment="1">
      <alignment horizontal="center" vertical="center" wrapText="1"/>
    </xf>
    <xf numFmtId="0" fontId="98" fillId="44" borderId="16" xfId="0" applyFont="1" applyFill="1" applyBorder="1" applyAlignment="1">
      <alignment horizontal="center" vertical="center" wrapText="1"/>
    </xf>
    <xf numFmtId="0" fontId="59" fillId="41" borderId="11" xfId="0" applyFont="1" applyFill="1" applyBorder="1" applyAlignment="1">
      <alignment horizontal="center" vertical="center" wrapText="1"/>
    </xf>
    <xf numFmtId="0" fontId="59" fillId="41" borderId="13" xfId="0" applyFont="1" applyFill="1" applyBorder="1" applyAlignment="1">
      <alignment horizontal="center" vertical="center" wrapText="1"/>
    </xf>
    <xf numFmtId="0" fontId="59" fillId="41" borderId="16" xfId="0" applyFont="1" applyFill="1" applyBorder="1" applyAlignment="1">
      <alignment horizontal="center" vertical="center" wrapText="1"/>
    </xf>
    <xf numFmtId="0" fontId="99" fillId="44" borderId="11" xfId="0" applyFont="1" applyFill="1" applyBorder="1" applyAlignment="1">
      <alignment horizontal="center" vertical="center" wrapText="1"/>
    </xf>
    <xf numFmtId="0" fontId="99" fillId="44" borderId="13" xfId="0" applyFont="1" applyFill="1" applyBorder="1" applyAlignment="1">
      <alignment horizontal="center" vertical="center" wrapText="1"/>
    </xf>
    <xf numFmtId="0" fontId="99" fillId="44" borderId="16" xfId="0" applyFont="1" applyFill="1" applyBorder="1" applyAlignment="1">
      <alignment horizontal="center" vertical="center" wrapText="1"/>
    </xf>
    <xf numFmtId="0" fontId="59" fillId="41" borderId="11" xfId="0" applyFont="1" applyFill="1" applyBorder="1" applyAlignment="1">
      <alignment horizontal="center" vertical="top" wrapText="1"/>
    </xf>
    <xf numFmtId="0" fontId="59" fillId="41" borderId="13" xfId="0" applyFont="1" applyFill="1" applyBorder="1" applyAlignment="1">
      <alignment horizontal="center" vertical="top" wrapText="1"/>
    </xf>
    <xf numFmtId="0" fontId="59" fillId="41" borderId="16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29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top"/>
    </xf>
    <xf numFmtId="0" fontId="8" fillId="41" borderId="10" xfId="0" applyFont="1" applyFill="1" applyBorder="1" applyAlignment="1">
      <alignment horizontal="center" vertical="top" wrapText="1"/>
    </xf>
    <xf numFmtId="0" fontId="8" fillId="41" borderId="16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17" fillId="45" borderId="51" xfId="0" applyFont="1" applyFill="1" applyBorder="1" applyAlignment="1">
      <alignment horizontal="center" wrapText="1"/>
    </xf>
    <xf numFmtId="0" fontId="18" fillId="45" borderId="51" xfId="0" applyFont="1" applyFill="1" applyBorder="1" applyAlignment="1">
      <alignment horizontal="center" wrapText="1"/>
    </xf>
    <xf numFmtId="0" fontId="19" fillId="45" borderId="5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3" fillId="45" borderId="51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left"/>
    </xf>
    <xf numFmtId="0" fontId="27" fillId="41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7" fillId="41" borderId="1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2" fillId="33" borderId="46" xfId="0" applyFont="1" applyFill="1" applyBorder="1" applyAlignment="1">
      <alignment horizontal="center" vertical="center" wrapText="1"/>
    </xf>
    <xf numFmtId="0" fontId="42" fillId="33" borderId="52" xfId="0" applyFont="1" applyFill="1" applyBorder="1" applyAlignment="1">
      <alignment horizontal="center" vertical="center" wrapText="1"/>
    </xf>
    <xf numFmtId="0" fontId="42" fillId="33" borderId="5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horizontal="center" vertical="center" wrapText="1"/>
    </xf>
    <xf numFmtId="0" fontId="46" fillId="41" borderId="52" xfId="0" applyFont="1" applyFill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 wrapText="1"/>
    </xf>
    <xf numFmtId="0" fontId="50" fillId="41" borderId="52" xfId="0" applyFont="1" applyFill="1" applyBorder="1" applyAlignment="1">
      <alignment horizontal="center"/>
    </xf>
    <xf numFmtId="0" fontId="9" fillId="0" borderId="3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1" name="Line 1"/>
        <xdr:cNvSpPr>
          <a:spLocks/>
        </xdr:cNvSpPr>
      </xdr:nvSpPr>
      <xdr:spPr>
        <a:xfrm>
          <a:off x="10306050" y="195262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2" name="Line 67"/>
        <xdr:cNvSpPr>
          <a:spLocks/>
        </xdr:cNvSpPr>
      </xdr:nvSpPr>
      <xdr:spPr>
        <a:xfrm>
          <a:off x="10306050" y="195262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4</xdr:col>
      <xdr:colOff>0</xdr:colOff>
      <xdr:row>613</xdr:row>
      <xdr:rowOff>0</xdr:rowOff>
    </xdr:to>
    <xdr:sp>
      <xdr:nvSpPr>
        <xdr:cNvPr id="3" name="Line 78"/>
        <xdr:cNvSpPr>
          <a:spLocks/>
        </xdr:cNvSpPr>
      </xdr:nvSpPr>
      <xdr:spPr>
        <a:xfrm>
          <a:off x="10306050" y="18154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679</xdr:row>
      <xdr:rowOff>0</xdr:rowOff>
    </xdr:from>
    <xdr:to>
      <xdr:col>4</xdr:col>
      <xdr:colOff>561975</xdr:colOff>
      <xdr:row>679</xdr:row>
      <xdr:rowOff>0</xdr:rowOff>
    </xdr:to>
    <xdr:sp>
      <xdr:nvSpPr>
        <xdr:cNvPr id="4" name="Line 134"/>
        <xdr:cNvSpPr>
          <a:spLocks/>
        </xdr:cNvSpPr>
      </xdr:nvSpPr>
      <xdr:spPr>
        <a:xfrm>
          <a:off x="10868025" y="195262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679</xdr:row>
      <xdr:rowOff>0</xdr:rowOff>
    </xdr:from>
    <xdr:to>
      <xdr:col>4</xdr:col>
      <xdr:colOff>561975</xdr:colOff>
      <xdr:row>679</xdr:row>
      <xdr:rowOff>0</xdr:rowOff>
    </xdr:to>
    <xdr:sp>
      <xdr:nvSpPr>
        <xdr:cNvPr id="5" name="Line 135"/>
        <xdr:cNvSpPr>
          <a:spLocks/>
        </xdr:cNvSpPr>
      </xdr:nvSpPr>
      <xdr:spPr>
        <a:xfrm>
          <a:off x="10868025" y="195262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679</xdr:row>
      <xdr:rowOff>0</xdr:rowOff>
    </xdr:from>
    <xdr:to>
      <xdr:col>4</xdr:col>
      <xdr:colOff>561975</xdr:colOff>
      <xdr:row>679</xdr:row>
      <xdr:rowOff>0</xdr:rowOff>
    </xdr:to>
    <xdr:sp>
      <xdr:nvSpPr>
        <xdr:cNvPr id="6" name="Line 136"/>
        <xdr:cNvSpPr>
          <a:spLocks/>
        </xdr:cNvSpPr>
      </xdr:nvSpPr>
      <xdr:spPr>
        <a:xfrm>
          <a:off x="10868025" y="195262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679</xdr:row>
      <xdr:rowOff>0</xdr:rowOff>
    </xdr:from>
    <xdr:to>
      <xdr:col>4</xdr:col>
      <xdr:colOff>561975</xdr:colOff>
      <xdr:row>679</xdr:row>
      <xdr:rowOff>0</xdr:rowOff>
    </xdr:to>
    <xdr:sp>
      <xdr:nvSpPr>
        <xdr:cNvPr id="7" name="Line 137"/>
        <xdr:cNvSpPr>
          <a:spLocks/>
        </xdr:cNvSpPr>
      </xdr:nvSpPr>
      <xdr:spPr>
        <a:xfrm>
          <a:off x="10868025" y="195262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679</xdr:row>
      <xdr:rowOff>0</xdr:rowOff>
    </xdr:from>
    <xdr:to>
      <xdr:col>4</xdr:col>
      <xdr:colOff>561975</xdr:colOff>
      <xdr:row>679</xdr:row>
      <xdr:rowOff>0</xdr:rowOff>
    </xdr:to>
    <xdr:sp>
      <xdr:nvSpPr>
        <xdr:cNvPr id="8" name="Line 138"/>
        <xdr:cNvSpPr>
          <a:spLocks/>
        </xdr:cNvSpPr>
      </xdr:nvSpPr>
      <xdr:spPr>
        <a:xfrm>
          <a:off x="10868025" y="195262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679</xdr:row>
      <xdr:rowOff>0</xdr:rowOff>
    </xdr:from>
    <xdr:to>
      <xdr:col>4</xdr:col>
      <xdr:colOff>561975</xdr:colOff>
      <xdr:row>679</xdr:row>
      <xdr:rowOff>0</xdr:rowOff>
    </xdr:to>
    <xdr:sp>
      <xdr:nvSpPr>
        <xdr:cNvPr id="9" name="Line 139"/>
        <xdr:cNvSpPr>
          <a:spLocks/>
        </xdr:cNvSpPr>
      </xdr:nvSpPr>
      <xdr:spPr>
        <a:xfrm>
          <a:off x="10868025" y="195262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613</xdr:row>
      <xdr:rowOff>0</xdr:rowOff>
    </xdr:from>
    <xdr:to>
      <xdr:col>4</xdr:col>
      <xdr:colOff>561975</xdr:colOff>
      <xdr:row>613</xdr:row>
      <xdr:rowOff>0</xdr:rowOff>
    </xdr:to>
    <xdr:sp>
      <xdr:nvSpPr>
        <xdr:cNvPr id="10" name="Line 140"/>
        <xdr:cNvSpPr>
          <a:spLocks/>
        </xdr:cNvSpPr>
      </xdr:nvSpPr>
      <xdr:spPr>
        <a:xfrm>
          <a:off x="10868025" y="18154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613</xdr:row>
      <xdr:rowOff>0</xdr:rowOff>
    </xdr:from>
    <xdr:to>
      <xdr:col>4</xdr:col>
      <xdr:colOff>561975</xdr:colOff>
      <xdr:row>613</xdr:row>
      <xdr:rowOff>0</xdr:rowOff>
    </xdr:to>
    <xdr:sp>
      <xdr:nvSpPr>
        <xdr:cNvPr id="11" name="Line 141"/>
        <xdr:cNvSpPr>
          <a:spLocks/>
        </xdr:cNvSpPr>
      </xdr:nvSpPr>
      <xdr:spPr>
        <a:xfrm>
          <a:off x="10868025" y="18154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12" name="Line 142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13" name="Line 143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613</xdr:row>
      <xdr:rowOff>0</xdr:rowOff>
    </xdr:from>
    <xdr:to>
      <xdr:col>4</xdr:col>
      <xdr:colOff>561975</xdr:colOff>
      <xdr:row>613</xdr:row>
      <xdr:rowOff>0</xdr:rowOff>
    </xdr:to>
    <xdr:sp>
      <xdr:nvSpPr>
        <xdr:cNvPr id="14" name="Line 144"/>
        <xdr:cNvSpPr>
          <a:spLocks/>
        </xdr:cNvSpPr>
      </xdr:nvSpPr>
      <xdr:spPr>
        <a:xfrm>
          <a:off x="10868025" y="18154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15" name="Line 145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16" name="Line 146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613</xdr:row>
      <xdr:rowOff>0</xdr:rowOff>
    </xdr:from>
    <xdr:to>
      <xdr:col>4</xdr:col>
      <xdr:colOff>561975</xdr:colOff>
      <xdr:row>613</xdr:row>
      <xdr:rowOff>0</xdr:rowOff>
    </xdr:to>
    <xdr:sp>
      <xdr:nvSpPr>
        <xdr:cNvPr id="17" name="Line 150"/>
        <xdr:cNvSpPr>
          <a:spLocks/>
        </xdr:cNvSpPr>
      </xdr:nvSpPr>
      <xdr:spPr>
        <a:xfrm>
          <a:off x="10868025" y="18154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679</xdr:row>
      <xdr:rowOff>0</xdr:rowOff>
    </xdr:from>
    <xdr:to>
      <xdr:col>4</xdr:col>
      <xdr:colOff>561975</xdr:colOff>
      <xdr:row>679</xdr:row>
      <xdr:rowOff>0</xdr:rowOff>
    </xdr:to>
    <xdr:sp>
      <xdr:nvSpPr>
        <xdr:cNvPr id="18" name="Line 151"/>
        <xdr:cNvSpPr>
          <a:spLocks/>
        </xdr:cNvSpPr>
      </xdr:nvSpPr>
      <xdr:spPr>
        <a:xfrm>
          <a:off x="10868025" y="195262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613</xdr:row>
      <xdr:rowOff>0</xdr:rowOff>
    </xdr:from>
    <xdr:to>
      <xdr:col>4</xdr:col>
      <xdr:colOff>561975</xdr:colOff>
      <xdr:row>613</xdr:row>
      <xdr:rowOff>0</xdr:rowOff>
    </xdr:to>
    <xdr:sp>
      <xdr:nvSpPr>
        <xdr:cNvPr id="19" name="Line 152"/>
        <xdr:cNvSpPr>
          <a:spLocks/>
        </xdr:cNvSpPr>
      </xdr:nvSpPr>
      <xdr:spPr>
        <a:xfrm>
          <a:off x="10868025" y="18154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613</xdr:row>
      <xdr:rowOff>0</xdr:rowOff>
    </xdr:from>
    <xdr:to>
      <xdr:col>4</xdr:col>
      <xdr:colOff>561975</xdr:colOff>
      <xdr:row>613</xdr:row>
      <xdr:rowOff>0</xdr:rowOff>
    </xdr:to>
    <xdr:sp>
      <xdr:nvSpPr>
        <xdr:cNvPr id="20" name="Line 153"/>
        <xdr:cNvSpPr>
          <a:spLocks/>
        </xdr:cNvSpPr>
      </xdr:nvSpPr>
      <xdr:spPr>
        <a:xfrm>
          <a:off x="10868025" y="18154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4248150</xdr:colOff>
      <xdr:row>0</xdr:row>
      <xdr:rowOff>114300</xdr:rowOff>
    </xdr:from>
    <xdr:to>
      <xdr:col>4</xdr:col>
      <xdr:colOff>1133475</xdr:colOff>
      <xdr:row>4</xdr:row>
      <xdr:rowOff>238125</xdr:rowOff>
    </xdr:to>
    <xdr:pic>
      <xdr:nvPicPr>
        <xdr:cNvPr id="21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14300"/>
          <a:ext cx="30003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22" name="Line 246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23" name="Line 247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24" name="Line 248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25" name="Line 249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26" name="Line 254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27" name="Line 255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28" name="Line 256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29" name="Line 257"/>
        <xdr:cNvSpPr>
          <a:spLocks/>
        </xdr:cNvSpPr>
      </xdr:nvSpPr>
      <xdr:spPr>
        <a:xfrm>
          <a:off x="10306050" y="201663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708</xdr:row>
      <xdr:rowOff>0</xdr:rowOff>
    </xdr:from>
    <xdr:to>
      <xdr:col>4</xdr:col>
      <xdr:colOff>0</xdr:colOff>
      <xdr:row>708</xdr:row>
      <xdr:rowOff>0</xdr:rowOff>
    </xdr:to>
    <xdr:sp>
      <xdr:nvSpPr>
        <xdr:cNvPr id="30" name="Line 262"/>
        <xdr:cNvSpPr>
          <a:spLocks/>
        </xdr:cNvSpPr>
      </xdr:nvSpPr>
      <xdr:spPr>
        <a:xfrm>
          <a:off x="10306050" y="2018633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708</xdr:row>
      <xdr:rowOff>0</xdr:rowOff>
    </xdr:from>
    <xdr:to>
      <xdr:col>4</xdr:col>
      <xdr:colOff>0</xdr:colOff>
      <xdr:row>708</xdr:row>
      <xdr:rowOff>0</xdr:rowOff>
    </xdr:to>
    <xdr:sp>
      <xdr:nvSpPr>
        <xdr:cNvPr id="31" name="Line 263"/>
        <xdr:cNvSpPr>
          <a:spLocks/>
        </xdr:cNvSpPr>
      </xdr:nvSpPr>
      <xdr:spPr>
        <a:xfrm>
          <a:off x="10306050" y="2018633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708</xdr:row>
      <xdr:rowOff>0</xdr:rowOff>
    </xdr:from>
    <xdr:to>
      <xdr:col>4</xdr:col>
      <xdr:colOff>0</xdr:colOff>
      <xdr:row>708</xdr:row>
      <xdr:rowOff>0</xdr:rowOff>
    </xdr:to>
    <xdr:sp>
      <xdr:nvSpPr>
        <xdr:cNvPr id="32" name="Line 264"/>
        <xdr:cNvSpPr>
          <a:spLocks/>
        </xdr:cNvSpPr>
      </xdr:nvSpPr>
      <xdr:spPr>
        <a:xfrm>
          <a:off x="10306050" y="2018633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708</xdr:row>
      <xdr:rowOff>0</xdr:rowOff>
    </xdr:from>
    <xdr:to>
      <xdr:col>4</xdr:col>
      <xdr:colOff>0</xdr:colOff>
      <xdr:row>708</xdr:row>
      <xdr:rowOff>0</xdr:rowOff>
    </xdr:to>
    <xdr:sp>
      <xdr:nvSpPr>
        <xdr:cNvPr id="33" name="Line 265"/>
        <xdr:cNvSpPr>
          <a:spLocks/>
        </xdr:cNvSpPr>
      </xdr:nvSpPr>
      <xdr:spPr>
        <a:xfrm>
          <a:off x="10306050" y="2018633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1" name="Line 24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2" name="Line 25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3" name="Line 26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4" name="Line 27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5" name="Line 28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6" name="Line 29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7" name="Line 30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8" name="Line 31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9" name="Line 34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10" name="Line 40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11" name="Line 41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12" name="Line 42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454</xdr:row>
      <xdr:rowOff>0</xdr:rowOff>
    </xdr:from>
    <xdr:to>
      <xdr:col>4</xdr:col>
      <xdr:colOff>561975</xdr:colOff>
      <xdr:row>454</xdr:row>
      <xdr:rowOff>0</xdr:rowOff>
    </xdr:to>
    <xdr:sp>
      <xdr:nvSpPr>
        <xdr:cNvPr id="13" name="Line 43"/>
        <xdr:cNvSpPr>
          <a:spLocks/>
        </xdr:cNvSpPr>
      </xdr:nvSpPr>
      <xdr:spPr>
        <a:xfrm>
          <a:off x="11553825" y="1489900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4371975</xdr:colOff>
      <xdr:row>0</xdr:row>
      <xdr:rowOff>0</xdr:rowOff>
    </xdr:from>
    <xdr:to>
      <xdr:col>4</xdr:col>
      <xdr:colOff>542925</xdr:colOff>
      <xdr:row>3</xdr:row>
      <xdr:rowOff>228600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0"/>
          <a:ext cx="30099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5181600</xdr:colOff>
      <xdr:row>0</xdr:row>
      <xdr:rowOff>0</xdr:rowOff>
    </xdr:from>
    <xdr:to>
      <xdr:col>3</xdr:col>
      <xdr:colOff>866775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0"/>
          <a:ext cx="22574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1247775</xdr:colOff>
      <xdr:row>0</xdr:row>
      <xdr:rowOff>0</xdr:rowOff>
    </xdr:from>
    <xdr:to>
      <xdr:col>10</xdr:col>
      <xdr:colOff>1162050</xdr:colOff>
      <xdr:row>3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19812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1362075</xdr:colOff>
      <xdr:row>0</xdr:row>
      <xdr:rowOff>0</xdr:rowOff>
    </xdr:from>
    <xdr:to>
      <xdr:col>11</xdr:col>
      <xdr:colOff>676275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3812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4"/>
  <sheetViews>
    <sheetView tabSelected="1" zoomScale="70" zoomScaleNormal="70" zoomScaleSheetLayoutView="70" zoomScalePageLayoutView="0" workbookViewId="0" topLeftCell="A1">
      <selection activeCell="G18" sqref="G18"/>
    </sheetView>
  </sheetViews>
  <sheetFormatPr defaultColWidth="9.00390625" defaultRowHeight="12.75" outlineLevelRow="1"/>
  <cols>
    <col min="1" max="1" width="10.25390625" style="390" customWidth="1"/>
    <col min="2" max="2" width="44.75390625" style="391" customWidth="1"/>
    <col min="3" max="3" width="80.25390625" style="391" customWidth="1"/>
    <col min="4" max="4" width="11.875" style="392" hidden="1" customWidth="1"/>
    <col min="5" max="5" width="15.125" style="393" customWidth="1"/>
    <col min="6" max="6" width="15.375" style="319" hidden="1" customWidth="1"/>
    <col min="7" max="16384" width="9.125" style="320" customWidth="1"/>
  </cols>
  <sheetData>
    <row r="1" spans="1:6" s="395" customFormat="1" ht="18.75">
      <c r="A1" s="394" t="s">
        <v>3537</v>
      </c>
      <c r="B1" s="318"/>
      <c r="C1" s="318"/>
      <c r="D1" s="318"/>
      <c r="E1" s="318"/>
      <c r="F1" s="390"/>
    </row>
    <row r="2" spans="1:6" s="395" customFormat="1" ht="18.75">
      <c r="A2" s="394" t="s">
        <v>3536</v>
      </c>
      <c r="B2" s="318"/>
      <c r="C2" s="318"/>
      <c r="D2" s="318"/>
      <c r="E2" s="318"/>
      <c r="F2" s="390"/>
    </row>
    <row r="3" spans="1:6" s="395" customFormat="1" ht="18.75">
      <c r="A3" s="394" t="s">
        <v>2781</v>
      </c>
      <c r="B3" s="318"/>
      <c r="C3" s="318"/>
      <c r="D3" s="318"/>
      <c r="E3" s="318"/>
      <c r="F3" s="390"/>
    </row>
    <row r="4" spans="1:6" s="395" customFormat="1" ht="18.75">
      <c r="A4" s="394" t="s">
        <v>2782</v>
      </c>
      <c r="B4" s="318"/>
      <c r="C4" s="318"/>
      <c r="D4" s="318"/>
      <c r="E4" s="318"/>
      <c r="F4" s="390"/>
    </row>
    <row r="5" spans="1:6" s="395" customFormat="1" ht="18.75">
      <c r="A5" s="396" t="s">
        <v>2783</v>
      </c>
      <c r="B5" s="397"/>
      <c r="C5" s="397"/>
      <c r="D5" s="397"/>
      <c r="E5" s="397"/>
      <c r="F5" s="390"/>
    </row>
    <row r="6" ht="9" customHeight="1"/>
    <row r="7" spans="1:6" ht="31.5">
      <c r="A7" s="321" t="s">
        <v>2784</v>
      </c>
      <c r="B7" s="322" t="s">
        <v>2785</v>
      </c>
      <c r="C7" s="322" t="s">
        <v>2786</v>
      </c>
      <c r="D7" s="323" t="s">
        <v>2787</v>
      </c>
      <c r="E7" s="324" t="s">
        <v>2788</v>
      </c>
      <c r="F7" s="324" t="s">
        <v>2789</v>
      </c>
    </row>
    <row r="8" spans="1:6" ht="15.75">
      <c r="A8" s="399" t="s">
        <v>2790</v>
      </c>
      <c r="B8" s="400"/>
      <c r="C8" s="400"/>
      <c r="D8" s="400"/>
      <c r="E8" s="401"/>
      <c r="F8" s="325"/>
    </row>
    <row r="9" spans="1:5" ht="18.75">
      <c r="A9" s="402" t="s">
        <v>2791</v>
      </c>
      <c r="B9" s="403"/>
      <c r="C9" s="403"/>
      <c r="D9" s="403"/>
      <c r="E9" s="404"/>
    </row>
    <row r="10" spans="1:6" s="331" customFormat="1" ht="15.75" outlineLevel="1">
      <c r="A10" s="327" t="s">
        <v>2792</v>
      </c>
      <c r="B10" s="327" t="s">
        <v>2793</v>
      </c>
      <c r="C10" s="327" t="s">
        <v>1125</v>
      </c>
      <c r="D10" s="328">
        <v>573.79</v>
      </c>
      <c r="E10" s="329">
        <v>946.7534999999999</v>
      </c>
      <c r="F10" s="330">
        <f>ОПТ!D10*1.64</f>
        <v>941.0155999999998</v>
      </c>
    </row>
    <row r="11" spans="1:6" s="331" customFormat="1" ht="31.5" outlineLevel="1">
      <c r="A11" s="327"/>
      <c r="B11" s="327" t="s">
        <v>2794</v>
      </c>
      <c r="C11" s="327" t="s">
        <v>2795</v>
      </c>
      <c r="D11" s="328">
        <v>400</v>
      </c>
      <c r="E11" s="329">
        <v>680</v>
      </c>
      <c r="F11" s="330">
        <f>ОПТ!D11*1.64</f>
        <v>656</v>
      </c>
    </row>
    <row r="12" spans="1:6" s="331" customFormat="1" ht="31.5" outlineLevel="1">
      <c r="A12" s="327"/>
      <c r="B12" s="327" t="s">
        <v>2796</v>
      </c>
      <c r="C12" s="327" t="s">
        <v>2797</v>
      </c>
      <c r="D12" s="328">
        <v>440</v>
      </c>
      <c r="E12" s="329">
        <v>748</v>
      </c>
      <c r="F12" s="330">
        <f>ОПТ!D12*1.64</f>
        <v>721.5999999999999</v>
      </c>
    </row>
    <row r="13" spans="1:6" s="331" customFormat="1" ht="31.5" outlineLevel="1">
      <c r="A13" s="327"/>
      <c r="B13" s="327" t="s">
        <v>2798</v>
      </c>
      <c r="C13" s="327" t="s">
        <v>2799</v>
      </c>
      <c r="D13" s="328">
        <v>675</v>
      </c>
      <c r="E13" s="329">
        <v>1370.2499999999998</v>
      </c>
      <c r="F13" s="330"/>
    </row>
    <row r="14" spans="1:6" s="331" customFormat="1" ht="31.5" outlineLevel="1">
      <c r="A14" s="327"/>
      <c r="B14" s="327" t="s">
        <v>2800</v>
      </c>
      <c r="C14" s="327" t="s">
        <v>1286</v>
      </c>
      <c r="D14" s="328">
        <v>675</v>
      </c>
      <c r="E14" s="329">
        <v>1417.5</v>
      </c>
      <c r="F14" s="330"/>
    </row>
    <row r="15" spans="1:6" s="331" customFormat="1" ht="31.5" outlineLevel="1">
      <c r="A15" s="327"/>
      <c r="B15" s="327" t="s">
        <v>1287</v>
      </c>
      <c r="C15" s="327" t="s">
        <v>1288</v>
      </c>
      <c r="D15" s="328">
        <v>499</v>
      </c>
      <c r="E15" s="329">
        <v>898.2</v>
      </c>
      <c r="F15" s="330"/>
    </row>
    <row r="16" spans="1:6" s="331" customFormat="1" ht="31.5" outlineLevel="1">
      <c r="A16" s="327" t="s">
        <v>1289</v>
      </c>
      <c r="B16" s="327" t="s">
        <v>1290</v>
      </c>
      <c r="C16" s="327" t="s">
        <v>1291</v>
      </c>
      <c r="D16" s="328">
        <v>443.3</v>
      </c>
      <c r="E16" s="329">
        <v>731.4449999999999</v>
      </c>
      <c r="F16" s="330">
        <f>ОПТ!D16*1.64</f>
        <v>727.012</v>
      </c>
    </row>
    <row r="17" spans="1:6" s="331" customFormat="1" ht="31.5" outlineLevel="1">
      <c r="A17" s="327" t="s">
        <v>1292</v>
      </c>
      <c r="B17" s="327" t="s">
        <v>1293</v>
      </c>
      <c r="C17" s="327" t="s">
        <v>1291</v>
      </c>
      <c r="D17" s="328">
        <v>563.42</v>
      </c>
      <c r="E17" s="329">
        <v>929.6429999999999</v>
      </c>
      <c r="F17" s="330">
        <f>ОПТ!D17*1.64</f>
        <v>924.0087999999998</v>
      </c>
    </row>
    <row r="18" spans="1:6" ht="31.5" outlineLevel="1">
      <c r="A18" s="327" t="s">
        <v>1294</v>
      </c>
      <c r="B18" s="327" t="s">
        <v>1295</v>
      </c>
      <c r="C18" s="327" t="s">
        <v>1296</v>
      </c>
      <c r="D18" s="328">
        <v>488.35</v>
      </c>
      <c r="E18" s="329">
        <v>805.7775</v>
      </c>
      <c r="F18" s="330">
        <f>ОПТ!D18*1.64</f>
        <v>800.894</v>
      </c>
    </row>
    <row r="19" spans="1:6" s="331" customFormat="1" ht="31.5" outlineLevel="1">
      <c r="A19" s="327" t="s">
        <v>1297</v>
      </c>
      <c r="B19" s="327" t="s">
        <v>1298</v>
      </c>
      <c r="C19" s="327" t="s">
        <v>1291</v>
      </c>
      <c r="D19" s="328">
        <v>496.21</v>
      </c>
      <c r="E19" s="329">
        <v>818.7465</v>
      </c>
      <c r="F19" s="330">
        <f>ОПТ!D19*1.64</f>
        <v>813.7843999999999</v>
      </c>
    </row>
    <row r="20" spans="1:6" s="332" customFormat="1" ht="31.5" outlineLevel="1">
      <c r="A20" s="327" t="s">
        <v>1299</v>
      </c>
      <c r="B20" s="327" t="s">
        <v>1300</v>
      </c>
      <c r="C20" s="327" t="s">
        <v>1301</v>
      </c>
      <c r="D20" s="328">
        <v>729.3</v>
      </c>
      <c r="E20" s="329">
        <v>1203.3449999999998</v>
      </c>
      <c r="F20" s="330">
        <f>ОПТ!D20*1.64</f>
        <v>1196.052</v>
      </c>
    </row>
    <row r="21" spans="1:6" s="331" customFormat="1" ht="31.5" outlineLevel="1">
      <c r="A21" s="327" t="s">
        <v>1302</v>
      </c>
      <c r="B21" s="327" t="s">
        <v>1303</v>
      </c>
      <c r="C21" s="327" t="s">
        <v>1304</v>
      </c>
      <c r="D21" s="328">
        <v>782.81</v>
      </c>
      <c r="E21" s="329">
        <v>1291.6364999999998</v>
      </c>
      <c r="F21" s="330">
        <f>ОПТ!D21*1.64</f>
        <v>1283.8084</v>
      </c>
    </row>
    <row r="22" spans="1:6" s="331" customFormat="1" ht="31.5" outlineLevel="1">
      <c r="A22" s="327" t="s">
        <v>1305</v>
      </c>
      <c r="B22" s="327" t="s">
        <v>1306</v>
      </c>
      <c r="C22" s="327" t="s">
        <v>122</v>
      </c>
      <c r="D22" s="328">
        <v>803.67</v>
      </c>
      <c r="E22" s="329">
        <v>1326.0555</v>
      </c>
      <c r="F22" s="330">
        <f>ОПТ!D22*1.64</f>
        <v>1318.0187999999998</v>
      </c>
    </row>
    <row r="23" spans="1:6" s="331" customFormat="1" ht="31.5" outlineLevel="1">
      <c r="A23" s="327" t="s">
        <v>123</v>
      </c>
      <c r="B23" s="327" t="s">
        <v>124</v>
      </c>
      <c r="C23" s="327" t="s">
        <v>125</v>
      </c>
      <c r="D23" s="328">
        <v>1028.08</v>
      </c>
      <c r="E23" s="329">
        <v>1696.3319999999999</v>
      </c>
      <c r="F23" s="330">
        <f>ОПТ!D23*1.64</f>
        <v>1686.0511999999999</v>
      </c>
    </row>
    <row r="24" spans="1:6" s="331" customFormat="1" ht="15.75" outlineLevel="1">
      <c r="A24" s="327" t="s">
        <v>126</v>
      </c>
      <c r="B24" s="327" t="s">
        <v>127</v>
      </c>
      <c r="C24" s="327" t="s">
        <v>128</v>
      </c>
      <c r="D24" s="328">
        <v>893.7</v>
      </c>
      <c r="E24" s="329">
        <v>1474.605</v>
      </c>
      <c r="F24" s="330">
        <f>ОПТ!D24*1.64</f>
        <v>1465.668</v>
      </c>
    </row>
    <row r="25" spans="1:6" s="331" customFormat="1" ht="31.5" outlineLevel="1">
      <c r="A25" s="327" t="s">
        <v>129</v>
      </c>
      <c r="B25" s="327" t="s">
        <v>130</v>
      </c>
      <c r="C25" s="327" t="s">
        <v>131</v>
      </c>
      <c r="D25" s="328">
        <v>1146.69</v>
      </c>
      <c r="E25" s="329">
        <v>1892.0384999999999</v>
      </c>
      <c r="F25" s="330">
        <f>ОПТ!D25*1.64</f>
        <v>1880.5716</v>
      </c>
    </row>
    <row r="26" spans="1:6" s="331" customFormat="1" ht="31.5" outlineLevel="1">
      <c r="A26" s="327" t="s">
        <v>132</v>
      </c>
      <c r="B26" s="327" t="s">
        <v>133</v>
      </c>
      <c r="C26" s="327" t="s">
        <v>134</v>
      </c>
      <c r="D26" s="328">
        <v>632.33</v>
      </c>
      <c r="E26" s="329">
        <v>1043.3445</v>
      </c>
      <c r="F26" s="330">
        <f>ОПТ!D26*1.64</f>
        <v>1037.0212</v>
      </c>
    </row>
    <row r="27" spans="1:6" s="331" customFormat="1" ht="31.5" outlineLevel="1">
      <c r="A27" s="327" t="s">
        <v>135</v>
      </c>
      <c r="B27" s="327" t="s">
        <v>136</v>
      </c>
      <c r="C27" s="327" t="s">
        <v>137</v>
      </c>
      <c r="D27" s="328">
        <v>632.33</v>
      </c>
      <c r="E27" s="329">
        <v>1043.3445</v>
      </c>
      <c r="F27" s="330">
        <f>ОПТ!D27*1.64</f>
        <v>1037.0212</v>
      </c>
    </row>
    <row r="28" spans="1:6" s="331" customFormat="1" ht="31.5" outlineLevel="1">
      <c r="A28" s="327" t="s">
        <v>138</v>
      </c>
      <c r="B28" s="327" t="s">
        <v>139</v>
      </c>
      <c r="C28" s="327" t="s">
        <v>140</v>
      </c>
      <c r="D28" s="328">
        <v>753.57</v>
      </c>
      <c r="E28" s="329">
        <v>1243.3905</v>
      </c>
      <c r="F28" s="330">
        <f>ОПТ!D28*1.64</f>
        <v>1235.8548</v>
      </c>
    </row>
    <row r="29" spans="1:6" s="331" customFormat="1" ht="15.75" outlineLevel="1">
      <c r="A29" s="327"/>
      <c r="B29" s="327" t="s">
        <v>141</v>
      </c>
      <c r="C29" s="327" t="s">
        <v>142</v>
      </c>
      <c r="D29" s="328">
        <v>394.18</v>
      </c>
      <c r="E29" s="329">
        <v>650.3969999999999</v>
      </c>
      <c r="F29" s="330">
        <f>ОПТ!D29*1.64</f>
        <v>646.4552</v>
      </c>
    </row>
    <row r="30" spans="1:6" s="331" customFormat="1" ht="15.75" outlineLevel="1">
      <c r="A30" s="327"/>
      <c r="B30" s="327" t="s">
        <v>143</v>
      </c>
      <c r="C30" s="327" t="s">
        <v>142</v>
      </c>
      <c r="D30" s="328">
        <v>195</v>
      </c>
      <c r="E30" s="329">
        <v>487.5</v>
      </c>
      <c r="F30" s="330"/>
    </row>
    <row r="31" spans="1:6" s="332" customFormat="1" ht="31.5" outlineLevel="1">
      <c r="A31" s="327" t="s">
        <v>144</v>
      </c>
      <c r="B31" s="327" t="s">
        <v>145</v>
      </c>
      <c r="C31" s="327" t="s">
        <v>146</v>
      </c>
      <c r="D31" s="328">
        <v>636.11</v>
      </c>
      <c r="E31" s="329">
        <v>1049.5815</v>
      </c>
      <c r="F31" s="330">
        <f>ОПТ!D31*1.64</f>
        <v>1043.2204</v>
      </c>
    </row>
    <row r="32" spans="1:6" s="332" customFormat="1" ht="31.5" outlineLevel="1">
      <c r="A32" s="327"/>
      <c r="B32" s="327" t="s">
        <v>147</v>
      </c>
      <c r="C32" s="327" t="s">
        <v>148</v>
      </c>
      <c r="D32" s="328">
        <v>442</v>
      </c>
      <c r="E32" s="329">
        <v>928.2</v>
      </c>
      <c r="F32" s="330"/>
    </row>
    <row r="33" spans="1:6" s="332" customFormat="1" ht="15.75" outlineLevel="1">
      <c r="A33" s="327" t="s">
        <v>149</v>
      </c>
      <c r="B33" s="327" t="s">
        <v>150</v>
      </c>
      <c r="C33" s="327" t="s">
        <v>151</v>
      </c>
      <c r="D33" s="328">
        <v>293.15</v>
      </c>
      <c r="E33" s="329">
        <v>483.69749999999993</v>
      </c>
      <c r="F33" s="330">
        <f>ОПТ!D33*1.64</f>
        <v>480.7659999999999</v>
      </c>
    </row>
    <row r="34" spans="1:6" ht="15.75" outlineLevel="1">
      <c r="A34" s="327" t="s">
        <v>152</v>
      </c>
      <c r="B34" s="327" t="s">
        <v>153</v>
      </c>
      <c r="C34" s="327" t="s">
        <v>154</v>
      </c>
      <c r="D34" s="328">
        <v>351.91</v>
      </c>
      <c r="E34" s="329">
        <v>580.6515</v>
      </c>
      <c r="F34" s="330">
        <f>ОПТ!D34*1.64</f>
        <v>577.1324</v>
      </c>
    </row>
    <row r="35" spans="1:6" s="332" customFormat="1" ht="15.75" outlineLevel="1">
      <c r="A35" s="327" t="s">
        <v>155</v>
      </c>
      <c r="B35" s="327" t="s">
        <v>156</v>
      </c>
      <c r="C35" s="327" t="s">
        <v>157</v>
      </c>
      <c r="D35" s="328">
        <v>371.33</v>
      </c>
      <c r="E35" s="329">
        <v>612.6945</v>
      </c>
      <c r="F35" s="330">
        <f>ОПТ!D35*1.64</f>
        <v>608.9812</v>
      </c>
    </row>
    <row r="36" spans="1:6" s="332" customFormat="1" ht="15.75" outlineLevel="1">
      <c r="A36" s="327" t="s">
        <v>158</v>
      </c>
      <c r="B36" s="327" t="s">
        <v>159</v>
      </c>
      <c r="C36" s="327" t="s">
        <v>160</v>
      </c>
      <c r="D36" s="328">
        <v>386.6</v>
      </c>
      <c r="E36" s="329">
        <v>637.89</v>
      </c>
      <c r="F36" s="330">
        <f>ОПТ!D36*1.64</f>
        <v>634.024</v>
      </c>
    </row>
    <row r="37" spans="1:6" s="332" customFormat="1" ht="15.75" outlineLevel="1">
      <c r="A37" s="327"/>
      <c r="B37" s="327" t="s">
        <v>161</v>
      </c>
      <c r="C37" s="327" t="s">
        <v>162</v>
      </c>
      <c r="D37" s="328">
        <v>319</v>
      </c>
      <c r="E37" s="329">
        <v>446.59999999999997</v>
      </c>
      <c r="F37" s="330"/>
    </row>
    <row r="38" spans="1:6" s="332" customFormat="1" ht="15.75" outlineLevel="1">
      <c r="A38" s="327"/>
      <c r="B38" s="327" t="s">
        <v>163</v>
      </c>
      <c r="C38" s="327" t="s">
        <v>164</v>
      </c>
      <c r="D38" s="328">
        <v>296.18</v>
      </c>
      <c r="E38" s="329">
        <v>399.843</v>
      </c>
      <c r="F38" s="330"/>
    </row>
    <row r="39" spans="1:6" s="332" customFormat="1" ht="31.5" outlineLevel="1">
      <c r="A39" s="327"/>
      <c r="B39" s="327" t="s">
        <v>165</v>
      </c>
      <c r="C39" s="327" t="s">
        <v>166</v>
      </c>
      <c r="D39" s="328">
        <v>385</v>
      </c>
      <c r="E39" s="329">
        <v>770</v>
      </c>
      <c r="F39" s="330"/>
    </row>
    <row r="40" spans="1:6" s="332" customFormat="1" ht="47.25" outlineLevel="1">
      <c r="A40" s="327"/>
      <c r="B40" s="327" t="s">
        <v>167</v>
      </c>
      <c r="C40" s="327" t="s">
        <v>168</v>
      </c>
      <c r="D40" s="328">
        <v>505</v>
      </c>
      <c r="E40" s="329">
        <v>934.25</v>
      </c>
      <c r="F40" s="330"/>
    </row>
    <row r="41" spans="1:6" s="332" customFormat="1" ht="15.75" outlineLevel="1">
      <c r="A41" s="327" t="s">
        <v>169</v>
      </c>
      <c r="B41" s="327" t="s">
        <v>170</v>
      </c>
      <c r="C41" s="327" t="s">
        <v>171</v>
      </c>
      <c r="D41" s="328">
        <v>517.06</v>
      </c>
      <c r="E41" s="329">
        <v>853.1489999999999</v>
      </c>
      <c r="F41" s="330">
        <f>ОПТ!D41*1.64</f>
        <v>847.9783999999999</v>
      </c>
    </row>
    <row r="42" spans="1:6" s="331" customFormat="1" ht="21">
      <c r="A42" s="405" t="s">
        <v>172</v>
      </c>
      <c r="B42" s="406"/>
      <c r="C42" s="406"/>
      <c r="D42" s="406"/>
      <c r="E42" s="407"/>
      <c r="F42" s="319"/>
    </row>
    <row r="43" spans="1:6" s="331" customFormat="1" ht="18.75">
      <c r="A43" s="408" t="s">
        <v>173</v>
      </c>
      <c r="B43" s="409"/>
      <c r="C43" s="409"/>
      <c r="D43" s="409"/>
      <c r="E43" s="410"/>
      <c r="F43" s="319"/>
    </row>
    <row r="44" spans="1:6" s="331" customFormat="1" ht="15.75" outlineLevel="1">
      <c r="A44" s="327" t="s">
        <v>174</v>
      </c>
      <c r="B44" s="327" t="s">
        <v>175</v>
      </c>
      <c r="C44" s="327" t="s">
        <v>176</v>
      </c>
      <c r="D44" s="333">
        <v>959.34</v>
      </c>
      <c r="E44" s="334">
        <v>1266.3288</v>
      </c>
      <c r="F44" s="330"/>
    </row>
    <row r="45" spans="1:6" s="331" customFormat="1" ht="31.5" outlineLevel="1">
      <c r="A45" s="327" t="s">
        <v>177</v>
      </c>
      <c r="B45" s="335" t="s">
        <v>178</v>
      </c>
      <c r="C45" s="327" t="s">
        <v>179</v>
      </c>
      <c r="D45" s="333">
        <v>1218.35</v>
      </c>
      <c r="E45" s="334">
        <v>1583.855</v>
      </c>
      <c r="F45" s="330"/>
    </row>
    <row r="46" spans="1:6" s="331" customFormat="1" ht="63" outlineLevel="1">
      <c r="A46" s="327" t="s">
        <v>180</v>
      </c>
      <c r="B46" s="327" t="s">
        <v>181</v>
      </c>
      <c r="C46" s="327" t="s">
        <v>822</v>
      </c>
      <c r="D46" s="333">
        <v>967.01</v>
      </c>
      <c r="E46" s="334">
        <v>1257.113</v>
      </c>
      <c r="F46" s="330"/>
    </row>
    <row r="47" spans="1:6" s="331" customFormat="1" ht="47.25" outlineLevel="1">
      <c r="A47" s="327" t="s">
        <v>823</v>
      </c>
      <c r="B47" s="335" t="s">
        <v>824</v>
      </c>
      <c r="C47" s="327" t="s">
        <v>825</v>
      </c>
      <c r="D47" s="333">
        <v>834.85</v>
      </c>
      <c r="E47" s="334">
        <v>1085.305</v>
      </c>
      <c r="F47" s="330"/>
    </row>
    <row r="48" spans="1:6" s="331" customFormat="1" ht="31.5" outlineLevel="1">
      <c r="A48" s="327" t="s">
        <v>826</v>
      </c>
      <c r="B48" s="335" t="s">
        <v>827</v>
      </c>
      <c r="C48" s="327" t="s">
        <v>828</v>
      </c>
      <c r="D48" s="333">
        <v>633.07</v>
      </c>
      <c r="E48" s="334">
        <v>822.9910000000001</v>
      </c>
      <c r="F48" s="330"/>
    </row>
    <row r="49" spans="1:6" s="331" customFormat="1" ht="63" outlineLevel="1">
      <c r="A49" s="327" t="s">
        <v>829</v>
      </c>
      <c r="B49" s="335" t="s">
        <v>830</v>
      </c>
      <c r="C49" s="327" t="s">
        <v>831</v>
      </c>
      <c r="D49" s="333">
        <v>974.09</v>
      </c>
      <c r="E49" s="334">
        <v>1266.317</v>
      </c>
      <c r="F49" s="330"/>
    </row>
    <row r="50" spans="1:6" s="331" customFormat="1" ht="47.25" outlineLevel="1">
      <c r="A50" s="327" t="s">
        <v>832</v>
      </c>
      <c r="B50" s="335" t="s">
        <v>833</v>
      </c>
      <c r="C50" s="327" t="s">
        <v>834</v>
      </c>
      <c r="D50" s="333">
        <v>812.43</v>
      </c>
      <c r="E50" s="334">
        <v>1056.1589999999999</v>
      </c>
      <c r="F50" s="330"/>
    </row>
    <row r="51" spans="1:6" s="331" customFormat="1" ht="31.5" outlineLevel="1">
      <c r="A51" s="327" t="s">
        <v>835</v>
      </c>
      <c r="B51" s="335" t="s">
        <v>836</v>
      </c>
      <c r="C51" s="327" t="s">
        <v>837</v>
      </c>
      <c r="D51" s="333">
        <v>618.91</v>
      </c>
      <c r="E51" s="334">
        <v>804.583</v>
      </c>
      <c r="F51" s="330"/>
    </row>
    <row r="52" spans="1:6" s="331" customFormat="1" ht="47.25" outlineLevel="1">
      <c r="A52" s="327" t="s">
        <v>838</v>
      </c>
      <c r="B52" s="335" t="s">
        <v>839</v>
      </c>
      <c r="C52" s="327" t="s">
        <v>840</v>
      </c>
      <c r="D52" s="333">
        <v>729.24</v>
      </c>
      <c r="E52" s="334">
        <v>948.0120000000001</v>
      </c>
      <c r="F52" s="330"/>
    </row>
    <row r="53" spans="1:6" s="331" customFormat="1" ht="47.25" outlineLevel="1">
      <c r="A53" s="327" t="s">
        <v>841</v>
      </c>
      <c r="B53" s="335" t="s">
        <v>842</v>
      </c>
      <c r="C53" s="327" t="s">
        <v>843</v>
      </c>
      <c r="D53" s="333">
        <v>1107.43</v>
      </c>
      <c r="E53" s="334">
        <v>1439.659</v>
      </c>
      <c r="F53" s="330"/>
    </row>
    <row r="54" spans="1:6" s="331" customFormat="1" ht="18.75">
      <c r="A54" s="408" t="s">
        <v>844</v>
      </c>
      <c r="B54" s="409"/>
      <c r="C54" s="409"/>
      <c r="D54" s="409"/>
      <c r="E54" s="410"/>
      <c r="F54" s="319"/>
    </row>
    <row r="55" spans="1:6" s="331" customFormat="1" ht="78.75" outlineLevel="1">
      <c r="A55" s="327" t="s">
        <v>845</v>
      </c>
      <c r="B55" s="335" t="s">
        <v>846</v>
      </c>
      <c r="C55" s="327" t="s">
        <v>847</v>
      </c>
      <c r="D55" s="333">
        <v>3038.7</v>
      </c>
      <c r="E55" s="334">
        <v>4011.084</v>
      </c>
      <c r="F55" s="330"/>
    </row>
    <row r="56" spans="1:6" s="331" customFormat="1" ht="78.75" outlineLevel="1">
      <c r="A56" s="327" t="s">
        <v>848</v>
      </c>
      <c r="B56" s="335" t="s">
        <v>849</v>
      </c>
      <c r="C56" s="327" t="s">
        <v>847</v>
      </c>
      <c r="D56" s="333">
        <v>1694.7</v>
      </c>
      <c r="E56" s="334">
        <v>2237.0040000000004</v>
      </c>
      <c r="F56" s="330"/>
    </row>
    <row r="57" spans="1:6" s="331" customFormat="1" ht="31.5" outlineLevel="1">
      <c r="A57" s="327" t="s">
        <v>850</v>
      </c>
      <c r="B57" s="335" t="s">
        <v>851</v>
      </c>
      <c r="C57" s="336" t="s">
        <v>254</v>
      </c>
      <c r="D57" s="333">
        <v>1039.92</v>
      </c>
      <c r="E57" s="334">
        <v>1372.6944</v>
      </c>
      <c r="F57" s="330"/>
    </row>
    <row r="58" spans="1:6" s="331" customFormat="1" ht="31.5" outlineLevel="1">
      <c r="A58" s="327" t="s">
        <v>255</v>
      </c>
      <c r="B58" s="335" t="s">
        <v>256</v>
      </c>
      <c r="C58" s="336" t="s">
        <v>254</v>
      </c>
      <c r="D58" s="333">
        <v>858.27</v>
      </c>
      <c r="E58" s="334">
        <v>1132.9164</v>
      </c>
      <c r="F58" s="330"/>
    </row>
    <row r="59" spans="1:6" s="331" customFormat="1" ht="15.75" outlineLevel="1">
      <c r="A59" s="327" t="s">
        <v>257</v>
      </c>
      <c r="B59" s="335" t="s">
        <v>258</v>
      </c>
      <c r="C59" s="336" t="s">
        <v>259</v>
      </c>
      <c r="D59" s="333">
        <v>1388.1</v>
      </c>
      <c r="E59" s="334">
        <v>1832.292</v>
      </c>
      <c r="F59" s="330"/>
    </row>
    <row r="60" spans="1:6" s="331" customFormat="1" ht="47.25" outlineLevel="1">
      <c r="A60" s="327" t="s">
        <v>260</v>
      </c>
      <c r="B60" s="335" t="s">
        <v>261</v>
      </c>
      <c r="C60" s="336" t="s">
        <v>262</v>
      </c>
      <c r="D60" s="333">
        <v>1327.21</v>
      </c>
      <c r="E60" s="334">
        <v>1751.9172</v>
      </c>
      <c r="F60" s="330"/>
    </row>
    <row r="61" spans="1:6" s="331" customFormat="1" ht="47.25" outlineLevel="1">
      <c r="A61" s="327" t="s">
        <v>263</v>
      </c>
      <c r="B61" s="335" t="s">
        <v>264</v>
      </c>
      <c r="C61" s="336" t="s">
        <v>265</v>
      </c>
      <c r="D61" s="333">
        <v>942.05</v>
      </c>
      <c r="E61" s="334">
        <v>1243.506</v>
      </c>
      <c r="F61" s="330"/>
    </row>
    <row r="62" spans="1:6" s="331" customFormat="1" ht="63" outlineLevel="1">
      <c r="A62" s="327" t="s">
        <v>266</v>
      </c>
      <c r="B62" s="335" t="s">
        <v>267</v>
      </c>
      <c r="C62" s="336" t="s">
        <v>268</v>
      </c>
      <c r="D62" s="333">
        <v>1942.4</v>
      </c>
      <c r="E62" s="334">
        <v>2563.9680000000003</v>
      </c>
      <c r="F62" s="330"/>
    </row>
    <row r="63" spans="1:6" s="331" customFormat="1" ht="63" outlineLevel="1">
      <c r="A63" s="327" t="s">
        <v>269</v>
      </c>
      <c r="B63" s="335" t="s">
        <v>270</v>
      </c>
      <c r="C63" s="336" t="s">
        <v>268</v>
      </c>
      <c r="D63" s="333">
        <v>1216.49</v>
      </c>
      <c r="E63" s="334">
        <v>1605.7668</v>
      </c>
      <c r="F63" s="330"/>
    </row>
    <row r="64" spans="1:6" s="331" customFormat="1" ht="63" outlineLevel="1">
      <c r="A64" s="327" t="s">
        <v>271</v>
      </c>
      <c r="B64" s="335" t="s">
        <v>272</v>
      </c>
      <c r="C64" s="336" t="s">
        <v>1701</v>
      </c>
      <c r="D64" s="333">
        <v>2861.04</v>
      </c>
      <c r="E64" s="334">
        <v>3719.352</v>
      </c>
      <c r="F64" s="330"/>
    </row>
    <row r="65" spans="1:6" s="331" customFormat="1" ht="31.5" outlineLevel="1">
      <c r="A65" s="327" t="s">
        <v>1702</v>
      </c>
      <c r="B65" s="335" t="s">
        <v>1703</v>
      </c>
      <c r="C65" s="336" t="s">
        <v>1704</v>
      </c>
      <c r="D65" s="333">
        <v>853.14</v>
      </c>
      <c r="E65" s="334">
        <v>1126.1448</v>
      </c>
      <c r="F65" s="330"/>
    </row>
    <row r="66" spans="1:6" s="331" customFormat="1" ht="63" outlineLevel="1">
      <c r="A66" s="327" t="s">
        <v>1705</v>
      </c>
      <c r="B66" s="335" t="s">
        <v>1706</v>
      </c>
      <c r="C66" s="336" t="s">
        <v>1707</v>
      </c>
      <c r="D66" s="333">
        <v>2187.15</v>
      </c>
      <c r="E66" s="334">
        <v>2887.0380000000005</v>
      </c>
      <c r="F66" s="330"/>
    </row>
    <row r="67" spans="1:6" s="331" customFormat="1" ht="18.75">
      <c r="A67" s="408" t="s">
        <v>1708</v>
      </c>
      <c r="B67" s="409"/>
      <c r="C67" s="409"/>
      <c r="D67" s="409"/>
      <c r="E67" s="410"/>
      <c r="F67" s="330"/>
    </row>
    <row r="68" spans="1:6" s="331" customFormat="1" ht="15.75" outlineLevel="1">
      <c r="A68" s="337"/>
      <c r="B68" s="338" t="s">
        <v>411</v>
      </c>
      <c r="C68" s="339" t="s">
        <v>1709</v>
      </c>
      <c r="D68" s="340">
        <v>3522</v>
      </c>
      <c r="E68" s="334">
        <v>5459.1</v>
      </c>
      <c r="F68" s="330"/>
    </row>
    <row r="69" spans="1:6" s="331" customFormat="1" ht="15.75" outlineLevel="1">
      <c r="A69" s="337"/>
      <c r="B69" s="341" t="s">
        <v>412</v>
      </c>
      <c r="C69" s="342" t="s">
        <v>1709</v>
      </c>
      <c r="D69" s="340">
        <v>1875</v>
      </c>
      <c r="E69" s="334">
        <v>2906.25</v>
      </c>
      <c r="F69" s="330"/>
    </row>
    <row r="70" spans="1:6" s="331" customFormat="1" ht="15.75" outlineLevel="1">
      <c r="A70" s="337"/>
      <c r="B70" s="341" t="s">
        <v>1710</v>
      </c>
      <c r="C70" s="342" t="s">
        <v>1711</v>
      </c>
      <c r="D70" s="340">
        <v>1866.76</v>
      </c>
      <c r="E70" s="334">
        <v>2893.478</v>
      </c>
      <c r="F70" s="330"/>
    </row>
    <row r="71" spans="1:6" s="331" customFormat="1" ht="15.75" outlineLevel="1">
      <c r="A71" s="337"/>
      <c r="B71" s="341" t="s">
        <v>1712</v>
      </c>
      <c r="C71" s="342" t="s">
        <v>1713</v>
      </c>
      <c r="D71" s="340">
        <v>1395.85</v>
      </c>
      <c r="E71" s="334">
        <v>2163.5675</v>
      </c>
      <c r="F71" s="330"/>
    </row>
    <row r="72" spans="1:6" s="331" customFormat="1" ht="15.75" outlineLevel="1">
      <c r="A72" s="337"/>
      <c r="B72" s="338" t="s">
        <v>1714</v>
      </c>
      <c r="C72" s="339" t="s">
        <v>1715</v>
      </c>
      <c r="D72" s="340">
        <v>1833.1</v>
      </c>
      <c r="E72" s="334">
        <v>2841.305</v>
      </c>
      <c r="F72" s="330"/>
    </row>
    <row r="73" spans="1:6" s="331" customFormat="1" ht="15.75" outlineLevel="1">
      <c r="A73" s="337"/>
      <c r="B73" s="338" t="s">
        <v>1716</v>
      </c>
      <c r="C73" s="339" t="s">
        <v>1717</v>
      </c>
      <c r="D73" s="340">
        <v>2902</v>
      </c>
      <c r="E73" s="334">
        <v>4498.1</v>
      </c>
      <c r="F73" s="330"/>
    </row>
    <row r="74" spans="1:6" s="331" customFormat="1" ht="15.75" outlineLevel="1">
      <c r="A74" s="337" t="s">
        <v>2811</v>
      </c>
      <c r="B74" s="338" t="s">
        <v>1718</v>
      </c>
      <c r="C74" s="339" t="s">
        <v>2810</v>
      </c>
      <c r="D74" s="340">
        <v>2035</v>
      </c>
      <c r="E74" s="334">
        <v>4171.75</v>
      </c>
      <c r="F74" s="330"/>
    </row>
    <row r="75" spans="1:6" s="331" customFormat="1" ht="15.75" outlineLevel="1">
      <c r="A75" s="337" t="s">
        <v>1719</v>
      </c>
      <c r="B75" s="338" t="s">
        <v>3490</v>
      </c>
      <c r="C75" s="339" t="s">
        <v>3489</v>
      </c>
      <c r="D75" s="340">
        <v>1585</v>
      </c>
      <c r="E75" s="334">
        <v>2932.25</v>
      </c>
      <c r="F75" s="330"/>
    </row>
    <row r="76" spans="1:6" s="331" customFormat="1" ht="18.75">
      <c r="A76" s="408" t="s">
        <v>1720</v>
      </c>
      <c r="B76" s="409"/>
      <c r="C76" s="409"/>
      <c r="D76" s="409"/>
      <c r="E76" s="410"/>
      <c r="F76" s="343"/>
    </row>
    <row r="77" spans="1:6" ht="15.75" outlineLevel="1">
      <c r="A77" s="344" t="s">
        <v>1721</v>
      </c>
      <c r="B77" s="344" t="s">
        <v>1722</v>
      </c>
      <c r="C77" s="344" t="s">
        <v>1723</v>
      </c>
      <c r="D77" s="333">
        <v>688.69</v>
      </c>
      <c r="E77" s="334">
        <v>1136.3385</v>
      </c>
      <c r="F77" s="330">
        <f>ОПТ!D77*1.64</f>
        <v>1129.4516</v>
      </c>
    </row>
    <row r="78" spans="1:6" s="331" customFormat="1" ht="31.5" outlineLevel="1">
      <c r="A78" s="344" t="s">
        <v>1724</v>
      </c>
      <c r="B78" s="344" t="s">
        <v>1725</v>
      </c>
      <c r="C78" s="344" t="s">
        <v>1726</v>
      </c>
      <c r="D78" s="333">
        <v>642.35</v>
      </c>
      <c r="E78" s="334">
        <v>1059.8775</v>
      </c>
      <c r="F78" s="330">
        <f>ОПТ!D78*1.64</f>
        <v>1053.454</v>
      </c>
    </row>
    <row r="79" spans="1:6" s="331" customFormat="1" ht="31.5" outlineLevel="1">
      <c r="A79" s="344" t="s">
        <v>1727</v>
      </c>
      <c r="B79" s="344" t="s">
        <v>1728</v>
      </c>
      <c r="C79" s="344" t="s">
        <v>1729</v>
      </c>
      <c r="D79" s="333">
        <v>693.68</v>
      </c>
      <c r="E79" s="334">
        <v>1144.572</v>
      </c>
      <c r="F79" s="330">
        <f>ОПТ!D79*1.64</f>
        <v>1137.6352</v>
      </c>
    </row>
    <row r="80" spans="1:6" s="331" customFormat="1" ht="31.5" outlineLevel="1">
      <c r="A80" s="344" t="s">
        <v>1730</v>
      </c>
      <c r="B80" s="344" t="s">
        <v>1731</v>
      </c>
      <c r="C80" s="344" t="s">
        <v>1732</v>
      </c>
      <c r="D80" s="333">
        <v>719.61</v>
      </c>
      <c r="E80" s="334">
        <v>1187.3564999999999</v>
      </c>
      <c r="F80" s="330">
        <f>ОПТ!D80*1.64</f>
        <v>1180.1604</v>
      </c>
    </row>
    <row r="81" spans="1:6" s="331" customFormat="1" ht="31.5" outlineLevel="1">
      <c r="A81" s="344" t="s">
        <v>1733</v>
      </c>
      <c r="B81" s="344" t="s">
        <v>1734</v>
      </c>
      <c r="C81" s="344" t="s">
        <v>1735</v>
      </c>
      <c r="D81" s="333">
        <v>943.54</v>
      </c>
      <c r="E81" s="334">
        <v>1556.841</v>
      </c>
      <c r="F81" s="330">
        <f>ОПТ!D81*1.64</f>
        <v>1547.4055999999998</v>
      </c>
    </row>
    <row r="82" spans="1:6" s="331" customFormat="1" ht="31.5" outlineLevel="1">
      <c r="A82" s="344" t="s">
        <v>1736</v>
      </c>
      <c r="B82" s="344" t="s">
        <v>1737</v>
      </c>
      <c r="C82" s="344" t="s">
        <v>1738</v>
      </c>
      <c r="D82" s="333">
        <v>978.75</v>
      </c>
      <c r="E82" s="334">
        <v>1614.9375</v>
      </c>
      <c r="F82" s="330">
        <f>ОПТ!D82*1.64</f>
        <v>1605.1499999999999</v>
      </c>
    </row>
    <row r="83" spans="1:6" s="331" customFormat="1" ht="15.75" outlineLevel="1">
      <c r="A83" s="344"/>
      <c r="B83" s="344" t="s">
        <v>1739</v>
      </c>
      <c r="C83" s="344"/>
      <c r="D83" s="333">
        <v>610</v>
      </c>
      <c r="E83" s="334">
        <v>1128.5</v>
      </c>
      <c r="F83" s="330"/>
    </row>
    <row r="84" spans="1:6" s="331" customFormat="1" ht="15.75" outlineLevel="1">
      <c r="A84" s="344"/>
      <c r="B84" s="344" t="s">
        <v>1740</v>
      </c>
      <c r="C84" s="344"/>
      <c r="D84" s="333">
        <v>840</v>
      </c>
      <c r="E84" s="334">
        <v>1470</v>
      </c>
      <c r="F84" s="330"/>
    </row>
    <row r="85" spans="1:6" s="331" customFormat="1" ht="15.75" outlineLevel="1">
      <c r="A85" s="344"/>
      <c r="B85" s="344" t="s">
        <v>1741</v>
      </c>
      <c r="C85" s="344"/>
      <c r="D85" s="333">
        <v>436.5</v>
      </c>
      <c r="E85" s="334">
        <v>807.5250000000001</v>
      </c>
      <c r="F85" s="330"/>
    </row>
    <row r="86" spans="1:6" s="331" customFormat="1" ht="31.5" outlineLevel="1">
      <c r="A86" s="344" t="s">
        <v>1742</v>
      </c>
      <c r="B86" s="344" t="s">
        <v>1743</v>
      </c>
      <c r="C86" s="344" t="s">
        <v>1744</v>
      </c>
      <c r="D86" s="333">
        <v>712.3</v>
      </c>
      <c r="E86" s="334">
        <v>1175.2949999999998</v>
      </c>
      <c r="F86" s="330">
        <f>ОПТ!D86*1.64</f>
        <v>1168.1719999999998</v>
      </c>
    </row>
    <row r="87" spans="1:6" s="331" customFormat="1" ht="15.75" outlineLevel="1">
      <c r="A87" s="344"/>
      <c r="B87" s="344" t="s">
        <v>1745</v>
      </c>
      <c r="C87" s="344" t="s">
        <v>1746</v>
      </c>
      <c r="D87" s="333">
        <v>400</v>
      </c>
      <c r="E87" s="334">
        <v>760</v>
      </c>
      <c r="F87" s="330"/>
    </row>
    <row r="88" spans="1:6" s="331" customFormat="1" ht="31.5" outlineLevel="1">
      <c r="A88" s="344" t="s">
        <v>1747</v>
      </c>
      <c r="B88" s="344" t="s">
        <v>1748</v>
      </c>
      <c r="C88" s="344" t="s">
        <v>1749</v>
      </c>
      <c r="D88" s="333">
        <v>1160</v>
      </c>
      <c r="E88" s="334">
        <v>1914</v>
      </c>
      <c r="F88" s="330">
        <f>ОПТ!D88*1.64</f>
        <v>1902.3999999999999</v>
      </c>
    </row>
    <row r="89" spans="1:6" s="331" customFormat="1" ht="31.5" outlineLevel="1">
      <c r="A89" s="344" t="s">
        <v>1750</v>
      </c>
      <c r="B89" s="344" t="s">
        <v>1751</v>
      </c>
      <c r="C89" s="344" t="s">
        <v>1752</v>
      </c>
      <c r="D89" s="333">
        <v>1508</v>
      </c>
      <c r="E89" s="334">
        <v>2488.2</v>
      </c>
      <c r="F89" s="330">
        <f>ОПТ!D89*1.64</f>
        <v>2473.12</v>
      </c>
    </row>
    <row r="90" spans="1:6" s="331" customFormat="1" ht="47.25" outlineLevel="1">
      <c r="A90" s="344"/>
      <c r="B90" s="344" t="s">
        <v>1753</v>
      </c>
      <c r="C90" s="344" t="s">
        <v>1754</v>
      </c>
      <c r="D90" s="333">
        <v>1250</v>
      </c>
      <c r="E90" s="334">
        <v>1875</v>
      </c>
      <c r="F90" s="330"/>
    </row>
    <row r="91" spans="1:6" s="331" customFormat="1" ht="31.5" outlineLevel="1">
      <c r="A91" s="344"/>
      <c r="B91" s="344" t="s">
        <v>541</v>
      </c>
      <c r="C91" s="344" t="s">
        <v>542</v>
      </c>
      <c r="D91" s="333">
        <v>1059</v>
      </c>
      <c r="E91" s="334">
        <v>1959.15</v>
      </c>
      <c r="F91" s="330"/>
    </row>
    <row r="92" spans="1:6" s="331" customFormat="1" ht="31.5" outlineLevel="1">
      <c r="A92" s="344" t="s">
        <v>1755</v>
      </c>
      <c r="B92" s="344" t="s">
        <v>1756</v>
      </c>
      <c r="C92" s="344" t="s">
        <v>1757</v>
      </c>
      <c r="D92" s="333">
        <v>1885</v>
      </c>
      <c r="E92" s="334">
        <v>3110.25</v>
      </c>
      <c r="F92" s="330">
        <f>ОПТ!D92*1.64</f>
        <v>3091.3999999999996</v>
      </c>
    </row>
    <row r="93" spans="1:6" s="331" customFormat="1" ht="31.5" outlineLevel="1">
      <c r="A93" s="344" t="s">
        <v>1758</v>
      </c>
      <c r="B93" s="344" t="s">
        <v>1759</v>
      </c>
      <c r="C93" s="344" t="s">
        <v>1760</v>
      </c>
      <c r="D93" s="333">
        <v>2073.4</v>
      </c>
      <c r="E93" s="334">
        <v>3421.11</v>
      </c>
      <c r="F93" s="330">
        <f>ОПТ!D93*1.64</f>
        <v>3400.3759999999997</v>
      </c>
    </row>
    <row r="94" spans="1:6" s="331" customFormat="1" ht="31.5" outlineLevel="1">
      <c r="A94" s="344" t="s">
        <v>1761</v>
      </c>
      <c r="B94" s="344" t="s">
        <v>1762</v>
      </c>
      <c r="C94" s="344" t="s">
        <v>1763</v>
      </c>
      <c r="D94" s="333">
        <v>2276.5</v>
      </c>
      <c r="E94" s="334">
        <v>3756.225</v>
      </c>
      <c r="F94" s="330">
        <f>ОПТ!D94*1.64</f>
        <v>3733.4599999999996</v>
      </c>
    </row>
    <row r="95" spans="1:6" s="331" customFormat="1" ht="31.5" outlineLevel="1">
      <c r="A95" s="344" t="s">
        <v>1764</v>
      </c>
      <c r="B95" s="344" t="s">
        <v>1765</v>
      </c>
      <c r="C95" s="344" t="s">
        <v>1766</v>
      </c>
      <c r="D95" s="333">
        <v>2276.5</v>
      </c>
      <c r="E95" s="334">
        <v>3756.225</v>
      </c>
      <c r="F95" s="330">
        <f>ОПТ!D95*1.64</f>
        <v>3733.4599999999996</v>
      </c>
    </row>
    <row r="96" spans="1:6" s="331" customFormat="1" ht="47.25" outlineLevel="1">
      <c r="A96" s="344"/>
      <c r="B96" s="344" t="s">
        <v>1767</v>
      </c>
      <c r="C96" s="344" t="s">
        <v>352</v>
      </c>
      <c r="D96" s="333">
        <v>1700</v>
      </c>
      <c r="E96" s="334">
        <v>2890</v>
      </c>
      <c r="F96" s="330"/>
    </row>
    <row r="97" spans="1:6" s="331" customFormat="1" ht="47.25" outlineLevel="1">
      <c r="A97" s="344"/>
      <c r="B97" s="344" t="s">
        <v>353</v>
      </c>
      <c r="C97" s="344" t="s">
        <v>354</v>
      </c>
      <c r="D97" s="333">
        <v>1100</v>
      </c>
      <c r="E97" s="334">
        <v>2090</v>
      </c>
      <c r="F97" s="330"/>
    </row>
    <row r="98" spans="1:6" s="331" customFormat="1" ht="47.25" outlineLevel="1">
      <c r="A98" s="344"/>
      <c r="B98" s="344" t="s">
        <v>355</v>
      </c>
      <c r="C98" s="344" t="s">
        <v>356</v>
      </c>
      <c r="D98" s="333">
        <v>1350</v>
      </c>
      <c r="E98" s="334">
        <v>2430</v>
      </c>
      <c r="F98" s="330"/>
    </row>
    <row r="99" spans="1:6" s="331" customFormat="1" ht="31.5" outlineLevel="1">
      <c r="A99" s="344"/>
      <c r="B99" s="344" t="s">
        <v>357</v>
      </c>
      <c r="C99" s="344"/>
      <c r="D99" s="333">
        <v>2252.98</v>
      </c>
      <c r="E99" s="334">
        <v>3717.417</v>
      </c>
      <c r="F99" s="330"/>
    </row>
    <row r="100" spans="1:6" s="331" customFormat="1" ht="31.5" outlineLevel="1">
      <c r="A100" s="344"/>
      <c r="B100" s="344" t="s">
        <v>358</v>
      </c>
      <c r="C100" s="344" t="s">
        <v>359</v>
      </c>
      <c r="D100" s="333">
        <v>350</v>
      </c>
      <c r="E100" s="334">
        <v>577.5</v>
      </c>
      <c r="F100" s="330">
        <f>ОПТ!D100*1.64</f>
        <v>574</v>
      </c>
    </row>
    <row r="101" spans="1:6" s="331" customFormat="1" ht="15.75" outlineLevel="1">
      <c r="A101" s="344" t="s">
        <v>360</v>
      </c>
      <c r="B101" s="344" t="s">
        <v>1798</v>
      </c>
      <c r="C101" s="344" t="s">
        <v>1799</v>
      </c>
      <c r="D101" s="333">
        <v>371.19</v>
      </c>
      <c r="E101" s="334">
        <v>612.4635</v>
      </c>
      <c r="F101" s="330">
        <f>ОПТ!D101*1.64</f>
        <v>608.7515999999999</v>
      </c>
    </row>
    <row r="102" spans="1:6" ht="18.75">
      <c r="A102" s="408" t="s">
        <v>1800</v>
      </c>
      <c r="B102" s="409"/>
      <c r="C102" s="409"/>
      <c r="D102" s="409"/>
      <c r="E102" s="410"/>
      <c r="F102" s="325"/>
    </row>
    <row r="103" spans="1:6" ht="15.75" outlineLevel="1">
      <c r="A103" s="327"/>
      <c r="B103" s="342" t="s">
        <v>1801</v>
      </c>
      <c r="C103" s="342" t="s">
        <v>1802</v>
      </c>
      <c r="D103" s="340">
        <v>230.69</v>
      </c>
      <c r="E103" s="334">
        <v>392.173</v>
      </c>
      <c r="F103" s="330">
        <v>430</v>
      </c>
    </row>
    <row r="104" spans="1:6" ht="15.75" outlineLevel="1">
      <c r="A104" s="327"/>
      <c r="B104" s="342" t="s">
        <v>1801</v>
      </c>
      <c r="C104" s="342" t="s">
        <v>1803</v>
      </c>
      <c r="D104" s="340">
        <v>253.75</v>
      </c>
      <c r="E104" s="334">
        <v>431.375</v>
      </c>
      <c r="F104" s="330">
        <f>ОПТ!D104*1.69</f>
        <v>428.8375</v>
      </c>
    </row>
    <row r="105" spans="1:6" ht="15.75" outlineLevel="1">
      <c r="A105" s="327"/>
      <c r="B105" s="342" t="s">
        <v>1804</v>
      </c>
      <c r="C105" s="342" t="s">
        <v>1805</v>
      </c>
      <c r="D105" s="340">
        <v>369.9</v>
      </c>
      <c r="E105" s="334">
        <v>684.3149999999999</v>
      </c>
      <c r="F105" s="330">
        <f>ОПТ!D105*1.69</f>
        <v>625.131</v>
      </c>
    </row>
    <row r="106" spans="1:6" ht="15.75" outlineLevel="1">
      <c r="A106" s="327"/>
      <c r="B106" s="342" t="s">
        <v>1806</v>
      </c>
      <c r="C106" s="342" t="s">
        <v>1802</v>
      </c>
      <c r="D106" s="340">
        <v>287.33</v>
      </c>
      <c r="E106" s="334">
        <v>488.46099999999996</v>
      </c>
      <c r="F106" s="330">
        <v>430</v>
      </c>
    </row>
    <row r="107" spans="1:6" s="331" customFormat="1" ht="15.75" outlineLevel="1">
      <c r="A107" s="327"/>
      <c r="B107" s="342" t="s">
        <v>1806</v>
      </c>
      <c r="C107" s="342" t="s">
        <v>1803</v>
      </c>
      <c r="D107" s="340">
        <v>372.88</v>
      </c>
      <c r="E107" s="334">
        <v>633.896</v>
      </c>
      <c r="F107" s="330">
        <v>430</v>
      </c>
    </row>
    <row r="108" spans="1:6" s="331" customFormat="1" ht="47.25" outlineLevel="1">
      <c r="A108" s="327"/>
      <c r="B108" s="335" t="s">
        <v>1807</v>
      </c>
      <c r="C108" s="342" t="s">
        <v>1808</v>
      </c>
      <c r="D108" s="333">
        <v>209.9</v>
      </c>
      <c r="E108" s="334">
        <v>419.8</v>
      </c>
      <c r="F108" s="330">
        <f>ОПТ!D108*1.69</f>
        <v>354.731</v>
      </c>
    </row>
    <row r="109" spans="1:6" s="331" customFormat="1" ht="47.25" outlineLevel="1">
      <c r="A109" s="327"/>
      <c r="B109" s="335" t="s">
        <v>1809</v>
      </c>
      <c r="C109" s="342" t="s">
        <v>1810</v>
      </c>
      <c r="D109" s="333">
        <v>309.9</v>
      </c>
      <c r="E109" s="334">
        <v>573.3149999999999</v>
      </c>
      <c r="F109" s="330">
        <f>ОПТ!D109*1.69</f>
        <v>523.731</v>
      </c>
    </row>
    <row r="110" spans="1:6" s="331" customFormat="1" ht="47.25" outlineLevel="1">
      <c r="A110" s="327"/>
      <c r="B110" s="335" t="s">
        <v>1811</v>
      </c>
      <c r="C110" s="342" t="s">
        <v>1812</v>
      </c>
      <c r="D110" s="333">
        <v>371.9</v>
      </c>
      <c r="E110" s="334">
        <v>688.015</v>
      </c>
      <c r="F110" s="330">
        <f>ОПТ!D110*1.69</f>
        <v>628.511</v>
      </c>
    </row>
    <row r="111" spans="1:6" s="331" customFormat="1" ht="31.5" outlineLevel="1">
      <c r="A111" s="327"/>
      <c r="B111" s="335" t="s">
        <v>1813</v>
      </c>
      <c r="C111" s="342" t="s">
        <v>1814</v>
      </c>
      <c r="D111" s="333">
        <v>864.9</v>
      </c>
      <c r="E111" s="334">
        <v>1470.33</v>
      </c>
      <c r="F111" s="330"/>
    </row>
    <row r="112" spans="1:6" ht="15.75" outlineLevel="1">
      <c r="A112" s="345"/>
      <c r="B112" s="342" t="s">
        <v>1815</v>
      </c>
      <c r="C112" s="339" t="s">
        <v>1816</v>
      </c>
      <c r="D112" s="340">
        <v>766.9</v>
      </c>
      <c r="E112" s="334">
        <v>1265.385</v>
      </c>
      <c r="F112" s="330">
        <f>ОПТ!D112*1.44</f>
        <v>1104.336</v>
      </c>
    </row>
    <row r="113" spans="1:5" ht="18.75">
      <c r="A113" s="408" t="s">
        <v>1817</v>
      </c>
      <c r="B113" s="409"/>
      <c r="C113" s="409"/>
      <c r="D113" s="409"/>
      <c r="E113" s="410"/>
    </row>
    <row r="114" spans="1:6" ht="31.5" outlineLevel="1">
      <c r="A114" s="327" t="s">
        <v>1818</v>
      </c>
      <c r="B114" s="327" t="s">
        <v>1819</v>
      </c>
      <c r="C114" s="327" t="s">
        <v>1820</v>
      </c>
      <c r="D114" s="333">
        <v>2182.9</v>
      </c>
      <c r="E114" s="334">
        <v>3492.6400000000003</v>
      </c>
      <c r="F114" s="330">
        <f>ОПТ!D114*1.69</f>
        <v>3689.101</v>
      </c>
    </row>
    <row r="115" spans="1:6" ht="31.5" outlineLevel="1">
      <c r="A115" s="327" t="s">
        <v>1821</v>
      </c>
      <c r="B115" s="327" t="s">
        <v>1822</v>
      </c>
      <c r="C115" s="327" t="s">
        <v>1820</v>
      </c>
      <c r="D115" s="333">
        <v>938.71</v>
      </c>
      <c r="E115" s="334">
        <v>1548.8715</v>
      </c>
      <c r="F115" s="330">
        <f>ОПТ!D115*1.64</f>
        <v>1539.4844</v>
      </c>
    </row>
    <row r="116" spans="1:6" ht="15.75" outlineLevel="1">
      <c r="A116" s="327" t="s">
        <v>1823</v>
      </c>
      <c r="B116" s="327" t="s">
        <v>1824</v>
      </c>
      <c r="C116" s="346" t="s">
        <v>1825</v>
      </c>
      <c r="D116" s="333">
        <v>134.5</v>
      </c>
      <c r="E116" s="334">
        <v>215.20000000000002</v>
      </c>
      <c r="F116" s="330">
        <f>ОПТ!D116*1.69</f>
        <v>227.305</v>
      </c>
    </row>
    <row r="117" spans="1:6" ht="15.75" outlineLevel="1">
      <c r="A117" s="327" t="s">
        <v>1826</v>
      </c>
      <c r="B117" s="327" t="s">
        <v>1824</v>
      </c>
      <c r="C117" s="346" t="s">
        <v>1827</v>
      </c>
      <c r="D117" s="333">
        <v>134.5</v>
      </c>
      <c r="E117" s="334">
        <v>215.20000000000002</v>
      </c>
      <c r="F117" s="330">
        <f>ОПТ!D117*1.69</f>
        <v>227.305</v>
      </c>
    </row>
    <row r="118" spans="1:6" ht="15.75" outlineLevel="1">
      <c r="A118" s="327" t="s">
        <v>1828</v>
      </c>
      <c r="B118" s="327" t="s">
        <v>1824</v>
      </c>
      <c r="C118" s="346" t="s">
        <v>1829</v>
      </c>
      <c r="D118" s="333">
        <v>134.5</v>
      </c>
      <c r="E118" s="334">
        <v>215.20000000000002</v>
      </c>
      <c r="F118" s="330">
        <f>ОПТ!D118*1.69</f>
        <v>227.305</v>
      </c>
    </row>
    <row r="119" spans="1:6" s="331" customFormat="1" ht="15.75" outlineLevel="1">
      <c r="A119" s="327" t="s">
        <v>1830</v>
      </c>
      <c r="B119" s="327" t="s">
        <v>1831</v>
      </c>
      <c r="C119" s="346" t="s">
        <v>1832</v>
      </c>
      <c r="D119" s="333">
        <v>134.5</v>
      </c>
      <c r="E119" s="334">
        <v>215.20000000000002</v>
      </c>
      <c r="F119" s="330">
        <f>ОПТ!D119*1.69</f>
        <v>227.305</v>
      </c>
    </row>
    <row r="120" spans="1:6" s="348" customFormat="1" ht="18.75">
      <c r="A120" s="408" t="s">
        <v>1833</v>
      </c>
      <c r="B120" s="409"/>
      <c r="C120" s="409"/>
      <c r="D120" s="409"/>
      <c r="E120" s="410"/>
      <c r="F120" s="347"/>
    </row>
    <row r="121" spans="1:6" s="331" customFormat="1" ht="15.75" outlineLevel="1">
      <c r="A121" s="345" t="s">
        <v>1834</v>
      </c>
      <c r="B121" s="345" t="s">
        <v>1835</v>
      </c>
      <c r="C121" s="345" t="s">
        <v>1836</v>
      </c>
      <c r="D121" s="333">
        <v>566</v>
      </c>
      <c r="E121" s="334">
        <v>933.9</v>
      </c>
      <c r="F121" s="330">
        <f>ОПТ!D121*1.59</f>
        <v>899.94</v>
      </c>
    </row>
    <row r="122" spans="1:6" s="331" customFormat="1" ht="15.75" outlineLevel="1">
      <c r="A122" s="327" t="s">
        <v>1837</v>
      </c>
      <c r="B122" s="327" t="s">
        <v>1838</v>
      </c>
      <c r="C122" s="327" t="s">
        <v>1839</v>
      </c>
      <c r="D122" s="333">
        <v>1350</v>
      </c>
      <c r="E122" s="334">
        <v>2227.5</v>
      </c>
      <c r="F122" s="330">
        <f>ОПТ!D122*1.41</f>
        <v>1903.5</v>
      </c>
    </row>
    <row r="123" spans="1:6" s="331" customFormat="1" ht="15.75" outlineLevel="1">
      <c r="A123" s="327" t="s">
        <v>1840</v>
      </c>
      <c r="B123" s="327" t="s">
        <v>1841</v>
      </c>
      <c r="C123" s="327" t="s">
        <v>1842</v>
      </c>
      <c r="D123" s="333">
        <v>2170</v>
      </c>
      <c r="E123" s="334">
        <v>3580.5</v>
      </c>
      <c r="F123" s="330">
        <f>ОПТ!D123*1.59</f>
        <v>3450.3</v>
      </c>
    </row>
    <row r="124" spans="1:6" s="331" customFormat="1" ht="15.75" outlineLevel="1">
      <c r="A124" s="327" t="s">
        <v>1843</v>
      </c>
      <c r="B124" s="327" t="s">
        <v>413</v>
      </c>
      <c r="C124" s="327" t="s">
        <v>414</v>
      </c>
      <c r="D124" s="333">
        <v>3643.59</v>
      </c>
      <c r="E124" s="334">
        <v>5465.385</v>
      </c>
      <c r="F124" s="330">
        <f>ОПТ!D124*1.59</f>
        <v>5793.3081</v>
      </c>
    </row>
    <row r="125" spans="1:6" ht="15.75" outlineLevel="1">
      <c r="A125" s="327" t="s">
        <v>415</v>
      </c>
      <c r="B125" s="327" t="s">
        <v>416</v>
      </c>
      <c r="C125" s="327" t="s">
        <v>417</v>
      </c>
      <c r="D125" s="333">
        <v>1250</v>
      </c>
      <c r="E125" s="334">
        <v>1875</v>
      </c>
      <c r="F125" s="330">
        <f>ОПТ!D125*1.59</f>
        <v>1987.5</v>
      </c>
    </row>
    <row r="126" spans="1:6" ht="15.75" outlineLevel="1">
      <c r="A126" s="327"/>
      <c r="B126" s="327" t="s">
        <v>418</v>
      </c>
      <c r="C126" s="327" t="s">
        <v>419</v>
      </c>
      <c r="D126" s="333">
        <v>1221.89</v>
      </c>
      <c r="E126" s="334">
        <v>1612.8948000000003</v>
      </c>
      <c r="F126" s="330">
        <f>ОПТ!D126*1.59</f>
        <v>1942.8051000000003</v>
      </c>
    </row>
    <row r="127" spans="1:6" ht="31.5" outlineLevel="1">
      <c r="A127" s="327" t="s">
        <v>420</v>
      </c>
      <c r="B127" s="327" t="s">
        <v>421</v>
      </c>
      <c r="C127" s="327" t="s">
        <v>422</v>
      </c>
      <c r="D127" s="333">
        <v>2358.28</v>
      </c>
      <c r="E127" s="334">
        <v>3537.42</v>
      </c>
      <c r="F127" s="330">
        <f>ОПТ!D127*1.49</f>
        <v>3513.8372000000004</v>
      </c>
    </row>
    <row r="128" spans="1:6" ht="31.5" outlineLevel="1">
      <c r="A128" s="327" t="s">
        <v>423</v>
      </c>
      <c r="B128" s="327" t="s">
        <v>424</v>
      </c>
      <c r="C128" s="327" t="s">
        <v>425</v>
      </c>
      <c r="D128" s="333">
        <v>5922.82</v>
      </c>
      <c r="E128" s="334">
        <v>8884.23</v>
      </c>
      <c r="F128" s="330"/>
    </row>
    <row r="129" spans="1:6" ht="31.5" outlineLevel="1">
      <c r="A129" s="327"/>
      <c r="B129" s="327" t="s">
        <v>1380</v>
      </c>
      <c r="C129" s="327" t="s">
        <v>1381</v>
      </c>
      <c r="D129" s="333">
        <v>4023.83</v>
      </c>
      <c r="E129" s="334">
        <v>5230.979</v>
      </c>
      <c r="F129" s="330"/>
    </row>
    <row r="130" spans="1:6" ht="31.5" outlineLevel="1">
      <c r="A130" s="327" t="s">
        <v>1382</v>
      </c>
      <c r="B130" s="327" t="s">
        <v>1383</v>
      </c>
      <c r="C130" s="327" t="s">
        <v>1384</v>
      </c>
      <c r="D130" s="333">
        <v>3568.32</v>
      </c>
      <c r="E130" s="334">
        <v>4638.816000000001</v>
      </c>
      <c r="F130" s="330"/>
    </row>
    <row r="131" spans="1:6" ht="31.5" outlineLevel="1">
      <c r="A131" s="327" t="s">
        <v>1386</v>
      </c>
      <c r="B131" s="327" t="s">
        <v>1387</v>
      </c>
      <c r="C131" s="327" t="s">
        <v>1384</v>
      </c>
      <c r="D131" s="333">
        <v>5959.8</v>
      </c>
      <c r="E131" s="334">
        <v>7747.740000000001</v>
      </c>
      <c r="F131" s="330">
        <f>ОПТ!D131*1.59</f>
        <v>9476.082</v>
      </c>
    </row>
    <row r="132" spans="1:5" ht="18.75">
      <c r="A132" s="408" t="s">
        <v>1388</v>
      </c>
      <c r="B132" s="409"/>
      <c r="C132" s="409"/>
      <c r="D132" s="409"/>
      <c r="E132" s="410"/>
    </row>
    <row r="133" spans="1:6" ht="31.5" outlineLevel="1">
      <c r="A133" s="345" t="s">
        <v>1389</v>
      </c>
      <c r="B133" s="345" t="s">
        <v>1390</v>
      </c>
      <c r="C133" s="349" t="s">
        <v>1391</v>
      </c>
      <c r="D133" s="333">
        <v>2555.79</v>
      </c>
      <c r="E133" s="334">
        <v>4089.264</v>
      </c>
      <c r="F133" s="330">
        <f>ОПТ!D133*1.69</f>
        <v>4319.2851</v>
      </c>
    </row>
    <row r="134" spans="1:6" ht="31.5" outlineLevel="1">
      <c r="A134" s="345" t="s">
        <v>1392</v>
      </c>
      <c r="B134" s="345" t="s">
        <v>1393</v>
      </c>
      <c r="C134" s="349" t="s">
        <v>1394</v>
      </c>
      <c r="D134" s="333">
        <v>1317.5</v>
      </c>
      <c r="E134" s="334">
        <v>2108</v>
      </c>
      <c r="F134" s="330">
        <f>ОПТ!D134*1.69</f>
        <v>2226.575</v>
      </c>
    </row>
    <row r="135" spans="1:6" ht="31.5" outlineLevel="1">
      <c r="A135" s="327" t="s">
        <v>1395</v>
      </c>
      <c r="B135" s="327" t="s">
        <v>1396</v>
      </c>
      <c r="C135" s="346" t="s">
        <v>1397</v>
      </c>
      <c r="D135" s="333">
        <v>2587.02</v>
      </c>
      <c r="E135" s="334">
        <v>4139.232</v>
      </c>
      <c r="F135" s="330">
        <f>ОПТ!D135*1.69</f>
        <v>4372.0638</v>
      </c>
    </row>
    <row r="136" spans="1:6" ht="18.75">
      <c r="A136" s="408" t="s">
        <v>1398</v>
      </c>
      <c r="B136" s="409"/>
      <c r="C136" s="409"/>
      <c r="D136" s="409"/>
      <c r="E136" s="410"/>
      <c r="F136" s="325"/>
    </row>
    <row r="137" spans="1:6" ht="15.75" outlineLevel="1">
      <c r="A137" s="327"/>
      <c r="B137" s="327" t="s">
        <v>1399</v>
      </c>
      <c r="C137" s="327" t="s">
        <v>1400</v>
      </c>
      <c r="D137" s="333">
        <v>54</v>
      </c>
      <c r="E137" s="334">
        <v>102.6</v>
      </c>
      <c r="F137" s="330">
        <f>ОПТ!D137*1.64</f>
        <v>88.55999999999999</v>
      </c>
    </row>
    <row r="138" spans="1:6" s="348" customFormat="1" ht="31.5" outlineLevel="1">
      <c r="A138" s="327"/>
      <c r="B138" s="327" t="s">
        <v>1401</v>
      </c>
      <c r="C138" s="327" t="s">
        <v>1402</v>
      </c>
      <c r="D138" s="333">
        <v>116.99</v>
      </c>
      <c r="E138" s="334">
        <v>181.3345</v>
      </c>
      <c r="F138" s="330">
        <f>ОПТ!D138*1.64</f>
        <v>191.8636</v>
      </c>
    </row>
    <row r="139" spans="1:6" s="348" customFormat="1" ht="31.5" outlineLevel="1">
      <c r="A139" s="327"/>
      <c r="B139" s="327" t="s">
        <v>1403</v>
      </c>
      <c r="C139" s="327" t="s">
        <v>1404</v>
      </c>
      <c r="D139" s="333">
        <v>139.1</v>
      </c>
      <c r="E139" s="334">
        <v>215.605</v>
      </c>
      <c r="F139" s="330"/>
    </row>
    <row r="140" spans="1:6" ht="31.5" outlineLevel="1">
      <c r="A140" s="327" t="s">
        <v>1405</v>
      </c>
      <c r="B140" s="327" t="s">
        <v>1406</v>
      </c>
      <c r="C140" s="327" t="s">
        <v>1407</v>
      </c>
      <c r="D140" s="333">
        <v>289.1</v>
      </c>
      <c r="E140" s="334">
        <v>448.1050000000001</v>
      </c>
      <c r="F140" s="330">
        <f>ОПТ!D140*1.64</f>
        <v>474.124</v>
      </c>
    </row>
    <row r="141" spans="1:6" ht="15.75" outlineLevel="1">
      <c r="A141" s="327"/>
      <c r="B141" s="327" t="s">
        <v>1408</v>
      </c>
      <c r="C141" s="327" t="s">
        <v>1409</v>
      </c>
      <c r="D141" s="333">
        <v>287.92</v>
      </c>
      <c r="E141" s="334">
        <v>380.05440000000004</v>
      </c>
      <c r="F141" s="330">
        <f>ОПТ!D141*1.64</f>
        <v>472.1888</v>
      </c>
    </row>
    <row r="142" spans="1:6" ht="15.75" outlineLevel="1">
      <c r="A142" s="327"/>
      <c r="B142" s="327" t="s">
        <v>1408</v>
      </c>
      <c r="C142" s="327" t="s">
        <v>1410</v>
      </c>
      <c r="D142" s="333">
        <v>328.63</v>
      </c>
      <c r="E142" s="334">
        <v>433.7916</v>
      </c>
      <c r="F142" s="330">
        <f>ОПТ!D142*1.64</f>
        <v>538.9531999999999</v>
      </c>
    </row>
    <row r="143" spans="1:6" ht="15.75" outlineLevel="1">
      <c r="A143" s="327"/>
      <c r="B143" s="327" t="s">
        <v>1411</v>
      </c>
      <c r="C143" s="327" t="s">
        <v>1409</v>
      </c>
      <c r="D143" s="333">
        <v>441</v>
      </c>
      <c r="E143" s="334">
        <v>582.12</v>
      </c>
      <c r="F143" s="330"/>
    </row>
    <row r="144" spans="1:6" s="348" customFormat="1" ht="31.5" outlineLevel="1">
      <c r="A144" s="327" t="s">
        <v>1412</v>
      </c>
      <c r="B144" s="327" t="s">
        <v>1413</v>
      </c>
      <c r="C144" s="327" t="s">
        <v>1414</v>
      </c>
      <c r="D144" s="333">
        <v>342.2</v>
      </c>
      <c r="E144" s="334">
        <v>530.41</v>
      </c>
      <c r="F144" s="330">
        <f>ОПТ!D144*1.64</f>
        <v>561.208</v>
      </c>
    </row>
    <row r="145" spans="1:6" s="331" customFormat="1" ht="31.5" outlineLevel="1">
      <c r="A145" s="345"/>
      <c r="B145" s="345" t="s">
        <v>1415</v>
      </c>
      <c r="C145" s="345" t="s">
        <v>1416</v>
      </c>
      <c r="D145" s="333">
        <v>840.16</v>
      </c>
      <c r="E145" s="334">
        <v>1109.0112</v>
      </c>
      <c r="F145" s="330">
        <f>ОПТ!D145*1.64</f>
        <v>1377.8623999999998</v>
      </c>
    </row>
    <row r="146" spans="1:6" s="331" customFormat="1" ht="31.5" outlineLevel="1">
      <c r="A146" s="345" t="s">
        <v>1417</v>
      </c>
      <c r="B146" s="350" t="s">
        <v>1418</v>
      </c>
      <c r="C146" s="345"/>
      <c r="D146" s="333">
        <v>770.69</v>
      </c>
      <c r="E146" s="334">
        <v>1194.5695</v>
      </c>
      <c r="F146" s="330"/>
    </row>
    <row r="147" spans="1:6" s="348" customFormat="1" ht="31.5" outlineLevel="1">
      <c r="A147" s="345" t="s">
        <v>1419</v>
      </c>
      <c r="B147" s="345" t="s">
        <v>1420</v>
      </c>
      <c r="C147" s="345" t="s">
        <v>1421</v>
      </c>
      <c r="D147" s="333">
        <v>940.79</v>
      </c>
      <c r="E147" s="334">
        <v>1552.3034999999998</v>
      </c>
      <c r="F147" s="330">
        <f>ОПТ!D147*1.64</f>
        <v>1542.8955999999998</v>
      </c>
    </row>
    <row r="148" spans="1:6" s="348" customFormat="1" ht="15.75" outlineLevel="1">
      <c r="A148" s="345"/>
      <c r="B148" s="345" t="s">
        <v>1422</v>
      </c>
      <c r="C148" s="345" t="s">
        <v>1423</v>
      </c>
      <c r="D148" s="333">
        <v>65</v>
      </c>
      <c r="E148" s="334">
        <v>117</v>
      </c>
      <c r="F148" s="330"/>
    </row>
    <row r="149" spans="1:6" s="348" customFormat="1" ht="15.75" outlineLevel="1">
      <c r="A149" s="345"/>
      <c r="B149" s="345" t="s">
        <v>1424</v>
      </c>
      <c r="C149" s="345" t="s">
        <v>1425</v>
      </c>
      <c r="D149" s="333">
        <v>120</v>
      </c>
      <c r="E149" s="334">
        <v>276</v>
      </c>
      <c r="F149" s="330"/>
    </row>
    <row r="150" spans="1:6" s="332" customFormat="1" ht="15.75" outlineLevel="1">
      <c r="A150" s="345"/>
      <c r="B150" s="345" t="s">
        <v>1426</v>
      </c>
      <c r="C150" s="345" t="s">
        <v>1427</v>
      </c>
      <c r="D150" s="333">
        <v>3413.3</v>
      </c>
      <c r="E150" s="334">
        <v>3413.3</v>
      </c>
      <c r="F150" s="330">
        <f>ОПТ!D150*1.49</f>
        <v>5085.817</v>
      </c>
    </row>
    <row r="151" spans="1:6" s="331" customFormat="1" ht="18.75">
      <c r="A151" s="408" t="s">
        <v>1428</v>
      </c>
      <c r="B151" s="409"/>
      <c r="C151" s="409"/>
      <c r="D151" s="409"/>
      <c r="E151" s="410"/>
      <c r="F151" s="319"/>
    </row>
    <row r="152" spans="1:6" s="331" customFormat="1" ht="15.75" outlineLevel="1">
      <c r="A152" s="327" t="s">
        <v>1429</v>
      </c>
      <c r="B152" s="327" t="s">
        <v>1430</v>
      </c>
      <c r="C152" s="327"/>
      <c r="D152" s="333">
        <v>69.82</v>
      </c>
      <c r="E152" s="334">
        <v>111.71199999999999</v>
      </c>
      <c r="F152" s="330">
        <f>ОПТ!D152*1.49</f>
        <v>104.03179999999999</v>
      </c>
    </row>
    <row r="153" spans="1:6" s="331" customFormat="1" ht="15.75" outlineLevel="1">
      <c r="A153" s="327" t="s">
        <v>1431</v>
      </c>
      <c r="B153" s="327" t="s">
        <v>1432</v>
      </c>
      <c r="C153" s="327" t="s">
        <v>1433</v>
      </c>
      <c r="D153" s="333">
        <v>683.56</v>
      </c>
      <c r="E153" s="334">
        <v>1093.696</v>
      </c>
      <c r="F153" s="330">
        <v>820</v>
      </c>
    </row>
    <row r="154" spans="1:6" s="331" customFormat="1" ht="31.5" outlineLevel="1">
      <c r="A154" s="327" t="s">
        <v>1434</v>
      </c>
      <c r="B154" s="327" t="s">
        <v>1435</v>
      </c>
      <c r="C154" s="327" t="s">
        <v>1436</v>
      </c>
      <c r="D154" s="333">
        <v>725.61</v>
      </c>
      <c r="E154" s="334">
        <v>1160.976</v>
      </c>
      <c r="F154" s="330">
        <f>ОПТ!D154*1.69</f>
        <v>1226.2809</v>
      </c>
    </row>
    <row r="155" spans="1:6" s="331" customFormat="1" ht="15.75" outlineLevel="1">
      <c r="A155" s="327" t="s">
        <v>1437</v>
      </c>
      <c r="B155" s="327" t="s">
        <v>1438</v>
      </c>
      <c r="C155" s="327" t="s">
        <v>1439</v>
      </c>
      <c r="D155" s="333">
        <v>925.84</v>
      </c>
      <c r="E155" s="334">
        <v>1481.344</v>
      </c>
      <c r="F155" s="330">
        <f>ОПТ!D155*1.69</f>
        <v>1564.6696</v>
      </c>
    </row>
    <row r="156" spans="1:5" ht="18.75">
      <c r="A156" s="408" t="s">
        <v>1440</v>
      </c>
      <c r="B156" s="409"/>
      <c r="C156" s="409"/>
      <c r="D156" s="409"/>
      <c r="E156" s="410"/>
    </row>
    <row r="157" spans="1:6" ht="15.75" outlineLevel="1">
      <c r="A157" s="327"/>
      <c r="B157" s="327" t="s">
        <v>1441</v>
      </c>
      <c r="C157" s="346" t="s">
        <v>1442</v>
      </c>
      <c r="D157" s="333">
        <v>151.04</v>
      </c>
      <c r="E157" s="334">
        <v>199.3728</v>
      </c>
      <c r="F157" s="330">
        <f>ОПТ!D157*1.59</f>
        <v>240.1536</v>
      </c>
    </row>
    <row r="158" spans="1:6" ht="15.75" outlineLevel="1">
      <c r="A158" s="327"/>
      <c r="B158" s="327" t="s">
        <v>1443</v>
      </c>
      <c r="C158" s="346" t="s">
        <v>1444</v>
      </c>
      <c r="D158" s="333">
        <v>280.84</v>
      </c>
      <c r="E158" s="334">
        <v>370.7088</v>
      </c>
      <c r="F158" s="330">
        <f>ОПТ!D158*1.49</f>
        <v>418.4516</v>
      </c>
    </row>
    <row r="159" spans="1:6" s="332" customFormat="1" ht="15.75" outlineLevel="1">
      <c r="A159" s="327"/>
      <c r="B159" s="327" t="s">
        <v>1445</v>
      </c>
      <c r="C159" s="346" t="s">
        <v>1446</v>
      </c>
      <c r="D159" s="333">
        <v>385.86</v>
      </c>
      <c r="E159" s="334">
        <v>509.33520000000004</v>
      </c>
      <c r="F159" s="330">
        <f>ОПТ!D159*1.49</f>
        <v>574.9314</v>
      </c>
    </row>
    <row r="160" spans="1:6" s="331" customFormat="1" ht="63" outlineLevel="1">
      <c r="A160" s="327" t="s">
        <v>1447</v>
      </c>
      <c r="B160" s="335" t="s">
        <v>1448</v>
      </c>
      <c r="C160" s="327" t="s">
        <v>1449</v>
      </c>
      <c r="D160" s="333">
        <v>886</v>
      </c>
      <c r="E160" s="334">
        <v>930.3000000000001</v>
      </c>
      <c r="F160" s="330"/>
    </row>
    <row r="161" spans="1:6" s="331" customFormat="1" ht="15.75" outlineLevel="1">
      <c r="A161" s="327"/>
      <c r="B161" s="342" t="s">
        <v>1450</v>
      </c>
      <c r="C161" s="327" t="s">
        <v>1451</v>
      </c>
      <c r="D161" s="340">
        <v>232.46</v>
      </c>
      <c r="E161" s="334">
        <v>306.84720000000004</v>
      </c>
      <c r="F161" s="330"/>
    </row>
    <row r="162" spans="1:6" s="331" customFormat="1" ht="15.75" outlineLevel="1">
      <c r="A162" s="327"/>
      <c r="B162" s="342" t="s">
        <v>1452</v>
      </c>
      <c r="C162" s="327" t="s">
        <v>1451</v>
      </c>
      <c r="D162" s="340">
        <v>246.62</v>
      </c>
      <c r="E162" s="334">
        <v>325.5384</v>
      </c>
      <c r="F162" s="330"/>
    </row>
    <row r="163" spans="1:6" s="331" customFormat="1" ht="15.75" outlineLevel="1">
      <c r="A163" s="327"/>
      <c r="B163" s="342" t="s">
        <v>1453</v>
      </c>
      <c r="C163" s="327" t="s">
        <v>1451</v>
      </c>
      <c r="D163" s="340">
        <v>103.84</v>
      </c>
      <c r="E163" s="334">
        <v>137.0688</v>
      </c>
      <c r="F163" s="330"/>
    </row>
    <row r="164" spans="1:6" ht="18.75">
      <c r="A164" s="408" t="s">
        <v>1454</v>
      </c>
      <c r="B164" s="409"/>
      <c r="C164" s="409"/>
      <c r="D164" s="409"/>
      <c r="E164" s="410"/>
      <c r="F164" s="325"/>
    </row>
    <row r="165" spans="1:6" ht="15.75" outlineLevel="1">
      <c r="A165" s="327" t="s">
        <v>1455</v>
      </c>
      <c r="B165" s="327" t="s">
        <v>1456</v>
      </c>
      <c r="C165" s="327" t="s">
        <v>1457</v>
      </c>
      <c r="D165" s="333">
        <v>1.97</v>
      </c>
      <c r="E165" s="334">
        <v>3.3489999999999998</v>
      </c>
      <c r="F165" s="330">
        <f>ОПТ!D165*1.59</f>
        <v>3.1323000000000003</v>
      </c>
    </row>
    <row r="166" spans="1:6" s="331" customFormat="1" ht="15.75" outlineLevel="1">
      <c r="A166" s="327" t="s">
        <v>1458</v>
      </c>
      <c r="B166" s="327" t="s">
        <v>1459</v>
      </c>
      <c r="C166" s="327" t="s">
        <v>1460</v>
      </c>
      <c r="D166" s="351">
        <v>85.26</v>
      </c>
      <c r="E166" s="334">
        <v>127.89000000000001</v>
      </c>
      <c r="F166" s="330">
        <f>ОПТ!D166*1.59</f>
        <v>135.5634</v>
      </c>
    </row>
    <row r="167" spans="1:6" s="331" customFormat="1" ht="15.75" outlineLevel="1">
      <c r="A167" s="327"/>
      <c r="B167" s="327" t="s">
        <v>1461</v>
      </c>
      <c r="C167" s="327" t="s">
        <v>1462</v>
      </c>
      <c r="D167" s="351">
        <v>100.3</v>
      </c>
      <c r="E167" s="334">
        <v>132.39600000000002</v>
      </c>
      <c r="F167" s="330"/>
    </row>
    <row r="168" spans="1:6" s="331" customFormat="1" ht="15.75" outlineLevel="1">
      <c r="A168" s="327" t="s">
        <v>1463</v>
      </c>
      <c r="B168" s="327" t="s">
        <v>1464</v>
      </c>
      <c r="C168" s="327" t="s">
        <v>1465</v>
      </c>
      <c r="D168" s="333">
        <v>61</v>
      </c>
      <c r="E168" s="334">
        <v>91.5</v>
      </c>
      <c r="F168" s="330">
        <f>ОПТ!D168*1.59</f>
        <v>96.99000000000001</v>
      </c>
    </row>
    <row r="169" spans="1:6" ht="15.75" outlineLevel="1">
      <c r="A169" s="327" t="s">
        <v>1466</v>
      </c>
      <c r="B169" s="327" t="s">
        <v>1467</v>
      </c>
      <c r="C169" s="327" t="s">
        <v>1468</v>
      </c>
      <c r="D169" s="333">
        <v>120.36</v>
      </c>
      <c r="E169" s="334">
        <v>180.54</v>
      </c>
      <c r="F169" s="330">
        <f>ОПТ!D169*1.59</f>
        <v>191.3724</v>
      </c>
    </row>
    <row r="170" spans="1:6" ht="31.5" outlineLevel="1">
      <c r="A170" s="327"/>
      <c r="B170" s="327" t="s">
        <v>1469</v>
      </c>
      <c r="C170" s="327" t="s">
        <v>2807</v>
      </c>
      <c r="D170" s="333">
        <v>180</v>
      </c>
      <c r="E170" s="334">
        <v>270</v>
      </c>
      <c r="F170" s="330">
        <f>ОПТ!D170*1.59</f>
        <v>286.2</v>
      </c>
    </row>
    <row r="171" spans="1:6" s="331" customFormat="1" ht="15.75" outlineLevel="1">
      <c r="A171" s="327" t="s">
        <v>1470</v>
      </c>
      <c r="B171" s="327" t="s">
        <v>1471</v>
      </c>
      <c r="C171" s="327" t="s">
        <v>1472</v>
      </c>
      <c r="D171" s="333">
        <v>178.42</v>
      </c>
      <c r="E171" s="334">
        <v>267.63</v>
      </c>
      <c r="F171" s="330">
        <f>ОПТ!D171*1.59</f>
        <v>283.6878</v>
      </c>
    </row>
    <row r="172" spans="1:6" s="331" customFormat="1" ht="15.75" outlineLevel="1">
      <c r="A172" s="327" t="s">
        <v>1473</v>
      </c>
      <c r="B172" s="327" t="s">
        <v>543</v>
      </c>
      <c r="C172" s="327" t="s">
        <v>544</v>
      </c>
      <c r="D172" s="333">
        <v>504.24</v>
      </c>
      <c r="E172" s="334">
        <v>756.36</v>
      </c>
      <c r="F172" s="330">
        <f>ОПТ!D172*1.59</f>
        <v>801.7416000000001</v>
      </c>
    </row>
    <row r="173" spans="1:6" s="331" customFormat="1" ht="15.75" outlineLevel="1">
      <c r="A173" s="327" t="s">
        <v>545</v>
      </c>
      <c r="B173" s="327" t="s">
        <v>546</v>
      </c>
      <c r="C173" s="327" t="s">
        <v>547</v>
      </c>
      <c r="D173" s="333">
        <v>651.63</v>
      </c>
      <c r="E173" s="334">
        <v>912.2819999999999</v>
      </c>
      <c r="F173" s="330"/>
    </row>
    <row r="174" spans="1:6" s="331" customFormat="1" ht="15.75" outlineLevel="1">
      <c r="A174" s="327"/>
      <c r="B174" s="327" t="s">
        <v>548</v>
      </c>
      <c r="C174" s="327" t="s">
        <v>549</v>
      </c>
      <c r="D174" s="333">
        <v>98.53</v>
      </c>
      <c r="E174" s="334">
        <v>187.207</v>
      </c>
      <c r="F174" s="330">
        <f>ОПТ!D174*1.59</f>
        <v>156.6627</v>
      </c>
    </row>
    <row r="175" spans="1:6" s="331" customFormat="1" ht="21">
      <c r="A175" s="411" t="s">
        <v>550</v>
      </c>
      <c r="B175" s="412"/>
      <c r="C175" s="412"/>
      <c r="D175" s="412"/>
      <c r="E175" s="413"/>
      <c r="F175" s="319"/>
    </row>
    <row r="176" spans="1:6" s="331" customFormat="1" ht="18.75">
      <c r="A176" s="408" t="s">
        <v>551</v>
      </c>
      <c r="B176" s="409"/>
      <c r="C176" s="409"/>
      <c r="D176" s="409"/>
      <c r="E176" s="410"/>
      <c r="F176" s="319"/>
    </row>
    <row r="177" spans="1:6" ht="15.75" outlineLevel="1">
      <c r="A177" s="335" t="s">
        <v>552</v>
      </c>
      <c r="B177" s="352" t="s">
        <v>553</v>
      </c>
      <c r="C177" s="352" t="s">
        <v>554</v>
      </c>
      <c r="D177" s="333">
        <v>285.77</v>
      </c>
      <c r="E177" s="334">
        <v>400.078</v>
      </c>
      <c r="F177" s="330">
        <f>ОПТ!D177*1.49</f>
        <v>425.79729999999995</v>
      </c>
    </row>
    <row r="178" spans="1:6" ht="15.75" outlineLevel="1">
      <c r="A178" s="335" t="s">
        <v>555</v>
      </c>
      <c r="B178" s="352" t="s">
        <v>556</v>
      </c>
      <c r="C178" s="352" t="s">
        <v>554</v>
      </c>
      <c r="D178" s="333">
        <v>296.35</v>
      </c>
      <c r="E178" s="334">
        <v>414.89</v>
      </c>
      <c r="F178" s="330">
        <f>ОПТ!D178*1.49</f>
        <v>441.5615</v>
      </c>
    </row>
    <row r="179" spans="1:5" ht="18.75">
      <c r="A179" s="408" t="s">
        <v>557</v>
      </c>
      <c r="B179" s="409"/>
      <c r="C179" s="409"/>
      <c r="D179" s="409"/>
      <c r="E179" s="410"/>
    </row>
    <row r="180" spans="1:6" s="332" customFormat="1" ht="15.75" outlineLevel="1">
      <c r="A180" s="327" t="s">
        <v>558</v>
      </c>
      <c r="B180" s="327" t="s">
        <v>559</v>
      </c>
      <c r="C180" s="352" t="s">
        <v>560</v>
      </c>
      <c r="D180" s="340">
        <v>507</v>
      </c>
      <c r="E180" s="334">
        <v>785.85</v>
      </c>
      <c r="F180" s="330">
        <f>ОПТ!D180*1.49</f>
        <v>755.43</v>
      </c>
    </row>
    <row r="181" spans="1:6" s="332" customFormat="1" ht="15.75" outlineLevel="1">
      <c r="A181" s="327" t="s">
        <v>561</v>
      </c>
      <c r="B181" s="327" t="s">
        <v>562</v>
      </c>
      <c r="C181" s="327" t="s">
        <v>560</v>
      </c>
      <c r="D181" s="340">
        <v>507</v>
      </c>
      <c r="E181" s="334">
        <v>785.85</v>
      </c>
      <c r="F181" s="330">
        <f>ОПТ!D181*1.49</f>
        <v>755.43</v>
      </c>
    </row>
    <row r="182" spans="1:6" ht="15.75" outlineLevel="1">
      <c r="A182" s="327" t="s">
        <v>563</v>
      </c>
      <c r="B182" s="327" t="s">
        <v>564</v>
      </c>
      <c r="C182" s="327" t="s">
        <v>565</v>
      </c>
      <c r="D182" s="340">
        <v>607</v>
      </c>
      <c r="E182" s="334">
        <v>940.85</v>
      </c>
      <c r="F182" s="330">
        <f>ОПТ!D182*1.49</f>
        <v>904.43</v>
      </c>
    </row>
    <row r="183" spans="1:6" s="353" customFormat="1" ht="15.75" outlineLevel="1">
      <c r="A183" s="327"/>
      <c r="B183" s="327" t="s">
        <v>566</v>
      </c>
      <c r="C183" s="327" t="s">
        <v>567</v>
      </c>
      <c r="D183" s="340">
        <v>474</v>
      </c>
      <c r="E183" s="334">
        <v>758.4000000000001</v>
      </c>
      <c r="F183" s="330"/>
    </row>
    <row r="184" spans="1:6" s="353" customFormat="1" ht="15.75" outlineLevel="1">
      <c r="A184" s="327"/>
      <c r="B184" s="327" t="s">
        <v>568</v>
      </c>
      <c r="C184" s="327" t="s">
        <v>569</v>
      </c>
      <c r="D184" s="340">
        <v>868.48</v>
      </c>
      <c r="E184" s="334">
        <v>1146.3936</v>
      </c>
      <c r="F184" s="330"/>
    </row>
    <row r="185" spans="1:6" s="353" customFormat="1" ht="15.75" outlineLevel="1">
      <c r="A185" s="327"/>
      <c r="B185" s="327" t="s">
        <v>570</v>
      </c>
      <c r="C185" s="327" t="s">
        <v>571</v>
      </c>
      <c r="D185" s="340">
        <v>510</v>
      </c>
      <c r="E185" s="334">
        <v>816</v>
      </c>
      <c r="F185" s="330"/>
    </row>
    <row r="186" spans="1:6" s="353" customFormat="1" ht="15.75" outlineLevel="1">
      <c r="A186" s="327" t="s">
        <v>572</v>
      </c>
      <c r="B186" s="327" t="s">
        <v>573</v>
      </c>
      <c r="C186" s="327" t="s">
        <v>574</v>
      </c>
      <c r="D186" s="340">
        <v>507</v>
      </c>
      <c r="E186" s="334">
        <v>785.85</v>
      </c>
      <c r="F186" s="330">
        <f>ОПТ!D186*1.49</f>
        <v>755.43</v>
      </c>
    </row>
    <row r="187" spans="1:6" s="331" customFormat="1" ht="15.75" outlineLevel="1">
      <c r="A187" s="327" t="s">
        <v>575</v>
      </c>
      <c r="B187" s="327" t="s">
        <v>576</v>
      </c>
      <c r="C187" s="327" t="s">
        <v>577</v>
      </c>
      <c r="D187" s="340">
        <v>607</v>
      </c>
      <c r="E187" s="334">
        <v>940.85</v>
      </c>
      <c r="F187" s="330">
        <f>ОПТ!D187*1.49</f>
        <v>904.43</v>
      </c>
    </row>
    <row r="188" spans="1:6" s="331" customFormat="1" ht="15.75" outlineLevel="1">
      <c r="A188" s="327"/>
      <c r="B188" s="327" t="s">
        <v>578</v>
      </c>
      <c r="C188" s="327" t="s">
        <v>579</v>
      </c>
      <c r="D188" s="340">
        <v>500</v>
      </c>
      <c r="E188" s="334">
        <v>775</v>
      </c>
      <c r="F188" s="330"/>
    </row>
    <row r="189" spans="1:6" s="331" customFormat="1" ht="15.75" outlineLevel="1">
      <c r="A189" s="327" t="s">
        <v>580</v>
      </c>
      <c r="B189" s="327" t="s">
        <v>581</v>
      </c>
      <c r="C189" s="327" t="s">
        <v>582</v>
      </c>
      <c r="D189" s="340">
        <v>607</v>
      </c>
      <c r="E189" s="334">
        <v>940.85</v>
      </c>
      <c r="F189" s="330"/>
    </row>
    <row r="190" spans="1:6" s="331" customFormat="1" ht="15.75" outlineLevel="1">
      <c r="A190" s="327"/>
      <c r="B190" s="327" t="s">
        <v>583</v>
      </c>
      <c r="C190" s="327" t="s">
        <v>582</v>
      </c>
      <c r="D190" s="340">
        <v>507</v>
      </c>
      <c r="E190" s="334">
        <v>785.85</v>
      </c>
      <c r="F190" s="330"/>
    </row>
    <row r="191" spans="1:6" s="331" customFormat="1" ht="15.75" outlineLevel="1">
      <c r="A191" s="327"/>
      <c r="B191" s="327" t="s">
        <v>867</v>
      </c>
      <c r="C191" s="327" t="s">
        <v>868</v>
      </c>
      <c r="D191" s="340">
        <v>525</v>
      </c>
      <c r="E191" s="334">
        <v>1128.75</v>
      </c>
      <c r="F191" s="330"/>
    </row>
    <row r="192" spans="1:6" s="331" customFormat="1" ht="18.75">
      <c r="A192" s="408" t="s">
        <v>869</v>
      </c>
      <c r="B192" s="409"/>
      <c r="C192" s="409"/>
      <c r="D192" s="409"/>
      <c r="E192" s="410"/>
      <c r="F192" s="319"/>
    </row>
    <row r="193" spans="1:6" ht="31.5" outlineLevel="1">
      <c r="A193" s="327" t="s">
        <v>870</v>
      </c>
      <c r="B193" s="327" t="s">
        <v>871</v>
      </c>
      <c r="C193" s="327" t="s">
        <v>872</v>
      </c>
      <c r="D193" s="340">
        <v>707</v>
      </c>
      <c r="E193" s="334">
        <v>1095.8500000000001</v>
      </c>
      <c r="F193" s="330">
        <f>ОПТ!D193*1.49</f>
        <v>1053.43</v>
      </c>
    </row>
    <row r="194" spans="1:6" ht="31.5" outlineLevel="1">
      <c r="A194" s="327" t="s">
        <v>873</v>
      </c>
      <c r="B194" s="327" t="s">
        <v>874</v>
      </c>
      <c r="C194" s="327" t="s">
        <v>875</v>
      </c>
      <c r="D194" s="340">
        <v>1232.5</v>
      </c>
      <c r="E194" s="334">
        <v>1910.375</v>
      </c>
      <c r="F194" s="330">
        <f>ОПТ!D194*1.49</f>
        <v>1836.425</v>
      </c>
    </row>
    <row r="195" spans="1:6" ht="15.75" outlineLevel="1">
      <c r="A195" s="327" t="s">
        <v>876</v>
      </c>
      <c r="B195" s="327" t="s">
        <v>877</v>
      </c>
      <c r="C195" s="327" t="s">
        <v>878</v>
      </c>
      <c r="D195" s="340">
        <v>1189</v>
      </c>
      <c r="E195" s="334">
        <v>1724.05</v>
      </c>
      <c r="F195" s="330">
        <f>ОПТ!D195*1.49</f>
        <v>1771.61</v>
      </c>
    </row>
    <row r="196" spans="1:6" ht="31.5" outlineLevel="1">
      <c r="A196" s="327" t="s">
        <v>879</v>
      </c>
      <c r="B196" s="327" t="s">
        <v>880</v>
      </c>
      <c r="C196" s="327" t="s">
        <v>881</v>
      </c>
      <c r="D196" s="340">
        <v>1391.26</v>
      </c>
      <c r="E196" s="334">
        <v>2017.327</v>
      </c>
      <c r="F196" s="330">
        <f>ОПТ!D196*1.49</f>
        <v>2072.9773999999998</v>
      </c>
    </row>
    <row r="197" spans="1:6" ht="15.75" outlineLevel="1">
      <c r="A197" s="327"/>
      <c r="B197" s="327" t="s">
        <v>882</v>
      </c>
      <c r="C197" s="327" t="s">
        <v>883</v>
      </c>
      <c r="D197" s="340">
        <v>485</v>
      </c>
      <c r="E197" s="334">
        <v>824.5</v>
      </c>
      <c r="F197" s="330"/>
    </row>
    <row r="198" spans="1:6" ht="15.75" outlineLevel="1">
      <c r="A198" s="327"/>
      <c r="B198" s="327" t="s">
        <v>884</v>
      </c>
      <c r="C198" s="327" t="s">
        <v>883</v>
      </c>
      <c r="D198" s="354">
        <v>485</v>
      </c>
      <c r="E198" s="334">
        <v>824.5</v>
      </c>
      <c r="F198" s="330"/>
    </row>
    <row r="199" spans="1:6" ht="15.75" outlineLevel="1">
      <c r="A199" s="327"/>
      <c r="B199" s="327" t="s">
        <v>885</v>
      </c>
      <c r="C199" s="327"/>
      <c r="D199" s="354">
        <v>356.36</v>
      </c>
      <c r="E199" s="334">
        <v>463.26800000000003</v>
      </c>
      <c r="F199" s="330"/>
    </row>
    <row r="200" spans="1:6" ht="15.75" outlineLevel="1">
      <c r="A200" s="327"/>
      <c r="B200" s="327" t="s">
        <v>886</v>
      </c>
      <c r="C200" s="327"/>
      <c r="D200" s="354">
        <v>356.36</v>
      </c>
      <c r="E200" s="334">
        <v>463.26800000000003</v>
      </c>
      <c r="F200" s="330"/>
    </row>
    <row r="201" spans="1:6" ht="15.75" outlineLevel="1">
      <c r="A201" s="327"/>
      <c r="B201" s="327" t="s">
        <v>887</v>
      </c>
      <c r="C201" s="327" t="s">
        <v>888</v>
      </c>
      <c r="D201" s="340">
        <v>580</v>
      </c>
      <c r="E201" s="334">
        <v>986</v>
      </c>
      <c r="F201" s="330"/>
    </row>
    <row r="202" spans="1:6" s="332" customFormat="1" ht="31.5" outlineLevel="1">
      <c r="A202" s="327" t="s">
        <v>889</v>
      </c>
      <c r="B202" s="327" t="s">
        <v>890</v>
      </c>
      <c r="C202" s="327" t="s">
        <v>891</v>
      </c>
      <c r="D202" s="340">
        <v>707</v>
      </c>
      <c r="E202" s="334">
        <v>1095.8500000000001</v>
      </c>
      <c r="F202" s="330">
        <f>ОПТ!D202*1.49</f>
        <v>1053.43</v>
      </c>
    </row>
    <row r="203" spans="1:6" s="331" customFormat="1" ht="31.5" outlineLevel="1">
      <c r="A203" s="327" t="s">
        <v>892</v>
      </c>
      <c r="B203" s="327" t="s">
        <v>893</v>
      </c>
      <c r="C203" s="327" t="s">
        <v>894</v>
      </c>
      <c r="D203" s="340">
        <v>942.5</v>
      </c>
      <c r="E203" s="334">
        <v>1413.75</v>
      </c>
      <c r="F203" s="330">
        <f>ОПТ!D203*1.49</f>
        <v>1404.325</v>
      </c>
    </row>
    <row r="204" spans="1:6" s="331" customFormat="1" ht="31.5" outlineLevel="1">
      <c r="A204" s="327" t="s">
        <v>895</v>
      </c>
      <c r="B204" s="327" t="s">
        <v>896</v>
      </c>
      <c r="C204" s="327" t="s">
        <v>2808</v>
      </c>
      <c r="D204" s="340">
        <v>950</v>
      </c>
      <c r="E204" s="334">
        <v>1425</v>
      </c>
      <c r="F204" s="330">
        <f>ОПТ!D204*1.49</f>
        <v>1415.5</v>
      </c>
    </row>
    <row r="205" spans="1:6" s="331" customFormat="1" ht="15.75" outlineLevel="1">
      <c r="A205" s="327" t="s">
        <v>897</v>
      </c>
      <c r="B205" s="327" t="s">
        <v>898</v>
      </c>
      <c r="C205" s="327" t="s">
        <v>899</v>
      </c>
      <c r="D205" s="340">
        <v>2226.41</v>
      </c>
      <c r="E205" s="334">
        <v>3228.2944999999995</v>
      </c>
      <c r="F205" s="330">
        <f>ОПТ!D205*1.49</f>
        <v>3317.3509</v>
      </c>
    </row>
    <row r="206" spans="1:6" s="331" customFormat="1" ht="15.75" outlineLevel="1">
      <c r="A206" s="327"/>
      <c r="B206" s="327" t="s">
        <v>900</v>
      </c>
      <c r="C206" s="327" t="s">
        <v>901</v>
      </c>
      <c r="D206" s="340">
        <v>640</v>
      </c>
      <c r="E206" s="334">
        <v>1216</v>
      </c>
      <c r="F206" s="330"/>
    </row>
    <row r="207" spans="1:6" s="331" customFormat="1" ht="15.75" outlineLevel="1">
      <c r="A207" s="327"/>
      <c r="B207" s="327" t="s">
        <v>902</v>
      </c>
      <c r="C207" s="327" t="s">
        <v>903</v>
      </c>
      <c r="D207" s="340">
        <v>280</v>
      </c>
      <c r="E207" s="334">
        <v>588</v>
      </c>
      <c r="F207" s="330"/>
    </row>
    <row r="208" spans="1:6" ht="15.75" outlineLevel="1">
      <c r="A208" s="327" t="s">
        <v>904</v>
      </c>
      <c r="B208" s="327" t="s">
        <v>905</v>
      </c>
      <c r="C208" s="327" t="s">
        <v>906</v>
      </c>
      <c r="D208" s="340">
        <v>700</v>
      </c>
      <c r="E208" s="334">
        <v>1277.5</v>
      </c>
      <c r="F208" s="330">
        <v>660</v>
      </c>
    </row>
    <row r="209" spans="1:6" s="331" customFormat="1" ht="15.75" outlineLevel="1">
      <c r="A209" s="327" t="s">
        <v>907</v>
      </c>
      <c r="B209" s="327" t="s">
        <v>908</v>
      </c>
      <c r="C209" s="327" t="s">
        <v>909</v>
      </c>
      <c r="D209" s="340">
        <v>600.5</v>
      </c>
      <c r="E209" s="334">
        <v>1095.9125</v>
      </c>
      <c r="F209" s="330">
        <v>495</v>
      </c>
    </row>
    <row r="210" spans="1:6" s="331" customFormat="1" ht="15.75" outlineLevel="1">
      <c r="A210" s="327"/>
      <c r="B210" s="327" t="s">
        <v>910</v>
      </c>
      <c r="C210" s="327" t="s">
        <v>911</v>
      </c>
      <c r="D210" s="340">
        <v>540</v>
      </c>
      <c r="E210" s="334">
        <v>1350</v>
      </c>
      <c r="F210" s="330"/>
    </row>
    <row r="211" spans="1:6" s="331" customFormat="1" ht="15.75" outlineLevel="1">
      <c r="A211" s="327" t="s">
        <v>912</v>
      </c>
      <c r="B211" s="327" t="s">
        <v>913</v>
      </c>
      <c r="C211" s="327" t="s">
        <v>914</v>
      </c>
      <c r="D211" s="340">
        <v>2871</v>
      </c>
      <c r="E211" s="334">
        <v>4019.3999999999996</v>
      </c>
      <c r="F211" s="330">
        <f>ОПТ!D211*1.49</f>
        <v>4277.79</v>
      </c>
    </row>
    <row r="212" spans="1:6" ht="15.75" outlineLevel="1">
      <c r="A212" s="327" t="s">
        <v>915</v>
      </c>
      <c r="B212" s="327" t="s">
        <v>916</v>
      </c>
      <c r="C212" s="327" t="s">
        <v>917</v>
      </c>
      <c r="D212" s="340">
        <v>86</v>
      </c>
      <c r="E212" s="334">
        <v>129</v>
      </c>
      <c r="F212" s="330">
        <f>ОПТ!D212*1.49</f>
        <v>128.14</v>
      </c>
    </row>
    <row r="213" spans="1:6" ht="15.75" outlineLevel="1">
      <c r="A213" s="327" t="s">
        <v>918</v>
      </c>
      <c r="B213" s="327" t="s">
        <v>919</v>
      </c>
      <c r="C213" s="327" t="s">
        <v>920</v>
      </c>
      <c r="D213" s="354">
        <v>60</v>
      </c>
      <c r="E213" s="334">
        <v>90</v>
      </c>
      <c r="F213" s="330">
        <f>ОПТ!D213*1.49</f>
        <v>89.4</v>
      </c>
    </row>
    <row r="214" spans="1:6" ht="31.5" outlineLevel="1">
      <c r="A214" s="327"/>
      <c r="B214" s="327" t="s">
        <v>921</v>
      </c>
      <c r="C214" s="327" t="s">
        <v>922</v>
      </c>
      <c r="D214" s="354">
        <v>115.64</v>
      </c>
      <c r="E214" s="334">
        <v>152.6448</v>
      </c>
      <c r="F214" s="330">
        <f>ОПТ!D214*1.49</f>
        <v>172.3036</v>
      </c>
    </row>
    <row r="215" spans="1:5" ht="18.75">
      <c r="A215" s="408" t="s">
        <v>923</v>
      </c>
      <c r="B215" s="409"/>
      <c r="C215" s="409"/>
      <c r="D215" s="409"/>
      <c r="E215" s="410"/>
    </row>
    <row r="216" spans="1:6" s="332" customFormat="1" ht="15.75" outlineLevel="1">
      <c r="A216" s="327" t="s">
        <v>924</v>
      </c>
      <c r="B216" s="335" t="s">
        <v>925</v>
      </c>
      <c r="C216" s="335" t="s">
        <v>660</v>
      </c>
      <c r="D216" s="340">
        <v>899.87</v>
      </c>
      <c r="E216" s="334">
        <v>1259.818</v>
      </c>
      <c r="F216" s="330">
        <f>ОПТ!D216*1.49</f>
        <v>1340.8063</v>
      </c>
    </row>
    <row r="217" spans="1:6" ht="31.5" outlineLevel="1">
      <c r="A217" s="327" t="s">
        <v>661</v>
      </c>
      <c r="B217" s="335" t="s">
        <v>662</v>
      </c>
      <c r="C217" s="335" t="s">
        <v>663</v>
      </c>
      <c r="D217" s="340">
        <v>950.45</v>
      </c>
      <c r="E217" s="334">
        <v>1330.6299999999999</v>
      </c>
      <c r="F217" s="330">
        <f>ОПТ!D217*1.49</f>
        <v>1416.1705</v>
      </c>
    </row>
    <row r="218" spans="1:6" ht="31.5" outlineLevel="1">
      <c r="A218" s="327" t="s">
        <v>664</v>
      </c>
      <c r="B218" s="327" t="s">
        <v>665</v>
      </c>
      <c r="C218" s="327" t="s">
        <v>666</v>
      </c>
      <c r="D218" s="340">
        <v>1062.78</v>
      </c>
      <c r="E218" s="334">
        <v>1487.8919999999998</v>
      </c>
      <c r="F218" s="330">
        <f>ОПТ!D218*1.49</f>
        <v>1583.5421999999999</v>
      </c>
    </row>
    <row r="219" spans="1:6" ht="31.5" outlineLevel="1">
      <c r="A219" s="327" t="s">
        <v>667</v>
      </c>
      <c r="B219" s="355" t="s">
        <v>668</v>
      </c>
      <c r="C219" s="355" t="s">
        <v>669</v>
      </c>
      <c r="D219" s="340">
        <v>1132.78</v>
      </c>
      <c r="E219" s="334">
        <v>1585.8919999999998</v>
      </c>
      <c r="F219" s="330">
        <f>ОПТ!D219*1.49</f>
        <v>1687.8422</v>
      </c>
    </row>
    <row r="220" spans="1:6" ht="31.5" outlineLevel="1">
      <c r="A220" s="345" t="s">
        <v>670</v>
      </c>
      <c r="B220" s="355" t="s">
        <v>671</v>
      </c>
      <c r="C220" s="355" t="s">
        <v>672</v>
      </c>
      <c r="D220" s="340">
        <v>1272.23</v>
      </c>
      <c r="E220" s="334">
        <v>1781.1219999999998</v>
      </c>
      <c r="F220" s="330">
        <f>ОПТ!D220*1.49</f>
        <v>1895.6227000000001</v>
      </c>
    </row>
    <row r="221" spans="1:6" s="332" customFormat="1" ht="31.5" outlineLevel="1">
      <c r="A221" s="345" t="s">
        <v>673</v>
      </c>
      <c r="B221" s="355" t="s">
        <v>674</v>
      </c>
      <c r="C221" s="355" t="s">
        <v>675</v>
      </c>
      <c r="D221" s="340">
        <v>1272.23</v>
      </c>
      <c r="E221" s="334">
        <v>1781.1219999999998</v>
      </c>
      <c r="F221" s="330">
        <f>ОПТ!D221*1.49</f>
        <v>1895.6227000000001</v>
      </c>
    </row>
    <row r="222" spans="1:6" ht="18.75">
      <c r="A222" s="408" t="s">
        <v>676</v>
      </c>
      <c r="B222" s="409"/>
      <c r="C222" s="409"/>
      <c r="D222" s="409"/>
      <c r="E222" s="410"/>
      <c r="F222" s="325"/>
    </row>
    <row r="223" spans="1:6" ht="15.75" outlineLevel="1">
      <c r="A223" s="327"/>
      <c r="B223" s="327" t="s">
        <v>677</v>
      </c>
      <c r="C223" s="327" t="s">
        <v>678</v>
      </c>
      <c r="D223" s="333">
        <v>215</v>
      </c>
      <c r="E223" s="334">
        <v>344</v>
      </c>
      <c r="F223" s="330">
        <f>ОПТ!D223*1.44</f>
        <v>309.59999999999997</v>
      </c>
    </row>
    <row r="224" spans="1:6" ht="15.75" outlineLevel="1">
      <c r="A224" s="327"/>
      <c r="B224" s="327" t="s">
        <v>679</v>
      </c>
      <c r="C224" s="327" t="s">
        <v>678</v>
      </c>
      <c r="D224" s="333">
        <v>245</v>
      </c>
      <c r="E224" s="334">
        <v>392</v>
      </c>
      <c r="F224" s="330">
        <v>263</v>
      </c>
    </row>
    <row r="225" spans="1:6" ht="15.75" outlineLevel="1">
      <c r="A225" s="327"/>
      <c r="B225" s="327" t="s">
        <v>680</v>
      </c>
      <c r="C225" s="327" t="s">
        <v>681</v>
      </c>
      <c r="D225" s="333">
        <v>455</v>
      </c>
      <c r="E225" s="334">
        <v>728</v>
      </c>
      <c r="F225" s="330">
        <f>ОПТ!D225*1.34</f>
        <v>609.7</v>
      </c>
    </row>
    <row r="226" spans="1:6" ht="15.75" outlineLevel="1">
      <c r="A226" s="327"/>
      <c r="B226" s="345" t="s">
        <v>682</v>
      </c>
      <c r="C226" s="345" t="s">
        <v>683</v>
      </c>
      <c r="D226" s="333">
        <v>500</v>
      </c>
      <c r="E226" s="334">
        <v>800</v>
      </c>
      <c r="F226" s="330">
        <f>ОПТ!D226*1.34</f>
        <v>670</v>
      </c>
    </row>
    <row r="227" spans="1:6" ht="15.75" outlineLevel="1">
      <c r="A227" s="327"/>
      <c r="B227" s="345" t="s">
        <v>684</v>
      </c>
      <c r="C227" s="345" t="s">
        <v>685</v>
      </c>
      <c r="D227" s="333">
        <v>600</v>
      </c>
      <c r="E227" s="334">
        <v>960</v>
      </c>
      <c r="F227" s="330">
        <f>ОПТ!D227*1.34</f>
        <v>804</v>
      </c>
    </row>
    <row r="228" spans="1:6" ht="15.75" outlineLevel="1">
      <c r="A228" s="327"/>
      <c r="B228" s="356" t="s">
        <v>686</v>
      </c>
      <c r="C228" s="345" t="s">
        <v>687</v>
      </c>
      <c r="D228" s="333">
        <v>208</v>
      </c>
      <c r="E228" s="334">
        <v>312</v>
      </c>
      <c r="F228" s="330"/>
    </row>
    <row r="229" spans="1:6" ht="15.75" outlineLevel="1">
      <c r="A229" s="357"/>
      <c r="B229" s="356" t="s">
        <v>688</v>
      </c>
      <c r="C229" s="345" t="s">
        <v>689</v>
      </c>
      <c r="D229" s="333">
        <v>192</v>
      </c>
      <c r="E229" s="334">
        <v>288</v>
      </c>
      <c r="F229" s="330"/>
    </row>
    <row r="230" spans="1:6" ht="15.75" outlineLevel="1">
      <c r="A230" s="357"/>
      <c r="B230" s="356" t="s">
        <v>690</v>
      </c>
      <c r="C230" s="326" t="s">
        <v>691</v>
      </c>
      <c r="D230" s="333">
        <v>254</v>
      </c>
      <c r="E230" s="334">
        <v>381</v>
      </c>
      <c r="F230" s="330"/>
    </row>
    <row r="231" spans="1:6" ht="15.75" outlineLevel="1">
      <c r="A231" s="357"/>
      <c r="B231" s="356" t="s">
        <v>692</v>
      </c>
      <c r="C231" s="345" t="s">
        <v>693</v>
      </c>
      <c r="D231" s="333">
        <v>172</v>
      </c>
      <c r="E231" s="334">
        <v>258</v>
      </c>
      <c r="F231" s="330"/>
    </row>
    <row r="232" spans="1:6" ht="15.75" outlineLevel="1">
      <c r="A232" s="357"/>
      <c r="B232" s="356" t="s">
        <v>694</v>
      </c>
      <c r="C232" s="345" t="s">
        <v>695</v>
      </c>
      <c r="D232" s="333">
        <v>271</v>
      </c>
      <c r="E232" s="334">
        <v>406.5</v>
      </c>
      <c r="F232" s="330"/>
    </row>
    <row r="233" spans="1:6" ht="15.75" outlineLevel="1">
      <c r="A233" s="357"/>
      <c r="B233" s="356" t="s">
        <v>696</v>
      </c>
      <c r="C233" s="345" t="s">
        <v>697</v>
      </c>
      <c r="D233" s="333">
        <v>322</v>
      </c>
      <c r="E233" s="334">
        <v>483</v>
      </c>
      <c r="F233" s="330">
        <v>387</v>
      </c>
    </row>
    <row r="234" spans="1:6" ht="15.75" outlineLevel="1">
      <c r="A234" s="357"/>
      <c r="B234" s="356" t="s">
        <v>698</v>
      </c>
      <c r="C234" s="345" t="s">
        <v>699</v>
      </c>
      <c r="D234" s="333">
        <v>329</v>
      </c>
      <c r="E234" s="334">
        <v>493.5</v>
      </c>
      <c r="F234" s="330"/>
    </row>
    <row r="235" spans="1:6" ht="15.75" outlineLevel="1">
      <c r="A235" s="327"/>
      <c r="B235" s="356" t="s">
        <v>700</v>
      </c>
      <c r="C235" s="345" t="s">
        <v>2940</v>
      </c>
      <c r="D235" s="333">
        <v>254</v>
      </c>
      <c r="E235" s="334">
        <v>381</v>
      </c>
      <c r="F235" s="330"/>
    </row>
    <row r="236" spans="1:6" ht="15.75" outlineLevel="1">
      <c r="A236" s="357"/>
      <c r="B236" s="356" t="s">
        <v>701</v>
      </c>
      <c r="C236" s="345" t="s">
        <v>702</v>
      </c>
      <c r="D236" s="333">
        <v>290</v>
      </c>
      <c r="E236" s="334">
        <v>435</v>
      </c>
      <c r="F236" s="330"/>
    </row>
    <row r="237" spans="1:6" ht="15.75" outlineLevel="1">
      <c r="A237" s="357"/>
      <c r="B237" s="356" t="s">
        <v>703</v>
      </c>
      <c r="C237" s="358" t="s">
        <v>704</v>
      </c>
      <c r="D237" s="333">
        <v>273</v>
      </c>
      <c r="E237" s="334">
        <v>409.5</v>
      </c>
      <c r="F237" s="330"/>
    </row>
    <row r="238" spans="1:6" ht="15.75" outlineLevel="1">
      <c r="A238" s="357"/>
      <c r="B238" s="356" t="s">
        <v>705</v>
      </c>
      <c r="C238" s="358" t="s">
        <v>706</v>
      </c>
      <c r="D238" s="333">
        <v>1002</v>
      </c>
      <c r="E238" s="334">
        <v>1503</v>
      </c>
      <c r="F238" s="330"/>
    </row>
    <row r="239" spans="1:6" ht="15.75" outlineLevel="1">
      <c r="A239" s="357"/>
      <c r="B239" s="356" t="s">
        <v>707</v>
      </c>
      <c r="C239" s="358"/>
      <c r="D239" s="333">
        <v>294</v>
      </c>
      <c r="E239" s="334">
        <v>441</v>
      </c>
      <c r="F239" s="330"/>
    </row>
    <row r="240" spans="1:6" ht="15.75" outlineLevel="1">
      <c r="A240" s="357"/>
      <c r="B240" s="356" t="s">
        <v>2941</v>
      </c>
      <c r="C240" s="358" t="s">
        <v>2942</v>
      </c>
      <c r="D240" s="333">
        <v>227.96</v>
      </c>
      <c r="E240" s="334">
        <v>376.134</v>
      </c>
      <c r="F240" s="330"/>
    </row>
    <row r="241" spans="1:6" ht="15.75" outlineLevel="1">
      <c r="A241" s="357"/>
      <c r="B241" s="356" t="s">
        <v>2943</v>
      </c>
      <c r="C241" s="358" t="s">
        <v>2944</v>
      </c>
      <c r="D241" s="333">
        <v>239</v>
      </c>
      <c r="E241" s="334">
        <v>394.34999999999997</v>
      </c>
      <c r="F241" s="330"/>
    </row>
    <row r="242" spans="1:6" ht="15.75" outlineLevel="1">
      <c r="A242" s="357"/>
      <c r="B242" s="356" t="s">
        <v>2945</v>
      </c>
      <c r="C242" s="358" t="s">
        <v>2946</v>
      </c>
      <c r="D242" s="333">
        <v>154.23</v>
      </c>
      <c r="E242" s="334">
        <v>254.47949999999997</v>
      </c>
      <c r="F242" s="330"/>
    </row>
    <row r="243" spans="1:6" ht="15.75" outlineLevel="1">
      <c r="A243" s="357"/>
      <c r="B243" s="356" t="s">
        <v>2947</v>
      </c>
      <c r="C243" s="358" t="s">
        <v>2948</v>
      </c>
      <c r="D243" s="333">
        <v>193.03</v>
      </c>
      <c r="E243" s="334">
        <v>318.4995</v>
      </c>
      <c r="F243" s="330"/>
    </row>
    <row r="244" spans="1:6" ht="15.75" outlineLevel="1">
      <c r="A244" s="357"/>
      <c r="B244" s="356" t="s">
        <v>2950</v>
      </c>
      <c r="C244" s="358" t="s">
        <v>2949</v>
      </c>
      <c r="D244" s="333">
        <v>135.8</v>
      </c>
      <c r="E244" s="334">
        <v>224.07</v>
      </c>
      <c r="F244" s="330"/>
    </row>
    <row r="245" spans="1:6" ht="15.75" outlineLevel="1">
      <c r="A245" s="357"/>
      <c r="B245" s="356" t="s">
        <v>708</v>
      </c>
      <c r="C245" s="358" t="s">
        <v>709</v>
      </c>
      <c r="D245" s="333">
        <v>90</v>
      </c>
      <c r="E245" s="334">
        <v>135</v>
      </c>
      <c r="F245" s="330"/>
    </row>
    <row r="246" spans="1:6" ht="15.75" outlineLevel="1">
      <c r="A246" s="327"/>
      <c r="B246" s="327" t="s">
        <v>710</v>
      </c>
      <c r="C246" s="327" t="s">
        <v>711</v>
      </c>
      <c r="D246" s="333">
        <v>47</v>
      </c>
      <c r="E246" s="334">
        <v>89.3</v>
      </c>
      <c r="F246" s="330">
        <f>ОПТ!D246*1.54</f>
        <v>72.38</v>
      </c>
    </row>
    <row r="247" spans="1:5" ht="21">
      <c r="A247" s="405" t="s">
        <v>712</v>
      </c>
      <c r="B247" s="406"/>
      <c r="C247" s="406"/>
      <c r="D247" s="406"/>
      <c r="E247" s="407"/>
    </row>
    <row r="248" spans="1:5" ht="18.75">
      <c r="A248" s="408" t="s">
        <v>713</v>
      </c>
      <c r="B248" s="409"/>
      <c r="C248" s="409"/>
      <c r="D248" s="409"/>
      <c r="E248" s="410"/>
    </row>
    <row r="249" spans="1:6" ht="15.75" outlineLevel="1">
      <c r="A249" s="327"/>
      <c r="B249" s="327" t="s">
        <v>714</v>
      </c>
      <c r="C249" s="327" t="s">
        <v>715</v>
      </c>
      <c r="D249" s="333">
        <v>7.5</v>
      </c>
      <c r="E249" s="334">
        <v>12.75</v>
      </c>
      <c r="F249" s="330">
        <f>ОПТ!D249*1.39</f>
        <v>10.424999999999999</v>
      </c>
    </row>
    <row r="250" spans="1:6" ht="15.75" outlineLevel="1">
      <c r="A250" s="327"/>
      <c r="B250" s="327" t="s">
        <v>716</v>
      </c>
      <c r="C250" s="327" t="s">
        <v>717</v>
      </c>
      <c r="D250" s="333">
        <v>8.1</v>
      </c>
      <c r="E250" s="334">
        <v>14.174999999999999</v>
      </c>
      <c r="F250" s="330">
        <f>ОПТ!D250*1.39</f>
        <v>11.258999999999999</v>
      </c>
    </row>
    <row r="251" spans="1:6" ht="15.75" outlineLevel="1">
      <c r="A251" s="327"/>
      <c r="B251" s="327" t="s">
        <v>718</v>
      </c>
      <c r="C251" s="327" t="s">
        <v>719</v>
      </c>
      <c r="D251" s="333">
        <v>9.5</v>
      </c>
      <c r="E251" s="334">
        <v>19.95</v>
      </c>
      <c r="F251" s="330">
        <f>ОПТ!D251*1.39</f>
        <v>13.204999999999998</v>
      </c>
    </row>
    <row r="252" spans="1:6" ht="31.5" outlineLevel="1">
      <c r="A252" s="327"/>
      <c r="B252" s="327" t="s">
        <v>720</v>
      </c>
      <c r="C252" s="327" t="s">
        <v>721</v>
      </c>
      <c r="D252" s="333">
        <v>11</v>
      </c>
      <c r="E252" s="334">
        <v>19.25</v>
      </c>
      <c r="F252" s="330">
        <f>ОПТ!D252*1.69</f>
        <v>18.59</v>
      </c>
    </row>
    <row r="253" spans="1:6" ht="31.5" outlineLevel="1">
      <c r="A253" s="327"/>
      <c r="B253" s="327" t="s">
        <v>722</v>
      </c>
      <c r="C253" s="327" t="s">
        <v>1036</v>
      </c>
      <c r="D253" s="333">
        <v>17.5</v>
      </c>
      <c r="E253" s="334">
        <v>27.125</v>
      </c>
      <c r="F253" s="330">
        <f>ОПТ!D253*1.49</f>
        <v>26.075</v>
      </c>
    </row>
    <row r="254" spans="1:6" ht="31.5" outlineLevel="1">
      <c r="A254" s="327"/>
      <c r="B254" s="327" t="s">
        <v>1037</v>
      </c>
      <c r="C254" s="327" t="s">
        <v>1038</v>
      </c>
      <c r="D254" s="333">
        <v>34</v>
      </c>
      <c r="E254" s="334">
        <v>64.6</v>
      </c>
      <c r="F254" s="330">
        <f>ОПТ!D254*1.49</f>
        <v>50.66</v>
      </c>
    </row>
    <row r="255" spans="1:6" ht="15.75" outlineLevel="1">
      <c r="A255" s="327" t="s">
        <v>1039</v>
      </c>
      <c r="B255" s="327" t="s">
        <v>1040</v>
      </c>
      <c r="C255" s="327" t="s">
        <v>1041</v>
      </c>
      <c r="D255" s="333">
        <v>198.4</v>
      </c>
      <c r="E255" s="334">
        <v>337.28</v>
      </c>
      <c r="F255" s="330">
        <f>ОПТ!D255*1.49</f>
        <v>295.616</v>
      </c>
    </row>
    <row r="256" spans="1:6" ht="31.5" outlineLevel="1">
      <c r="A256" s="337" t="s">
        <v>1042</v>
      </c>
      <c r="B256" s="327" t="s">
        <v>1043</v>
      </c>
      <c r="C256" s="327" t="s">
        <v>1044</v>
      </c>
      <c r="D256" s="333">
        <v>41.85</v>
      </c>
      <c r="E256" s="334">
        <v>71.145</v>
      </c>
      <c r="F256" s="330">
        <f>ОПТ!D256*1.49</f>
        <v>62.356500000000004</v>
      </c>
    </row>
    <row r="257" spans="1:6" ht="31.5" outlineLevel="1">
      <c r="A257" s="337" t="s">
        <v>1045</v>
      </c>
      <c r="B257" s="327" t="s">
        <v>1046</v>
      </c>
      <c r="C257" s="327" t="s">
        <v>1047</v>
      </c>
      <c r="D257" s="333">
        <v>44.64</v>
      </c>
      <c r="E257" s="334">
        <v>75.888</v>
      </c>
      <c r="F257" s="330"/>
    </row>
    <row r="258" spans="1:6" ht="31.5" outlineLevel="1">
      <c r="A258" s="337" t="s">
        <v>1876</v>
      </c>
      <c r="B258" s="327" t="s">
        <v>1877</v>
      </c>
      <c r="C258" s="327" t="s">
        <v>1878</v>
      </c>
      <c r="D258" s="333">
        <v>59.83</v>
      </c>
      <c r="E258" s="334">
        <v>101.711</v>
      </c>
      <c r="F258" s="330"/>
    </row>
    <row r="259" spans="1:6" ht="15.75" outlineLevel="1">
      <c r="A259" s="327"/>
      <c r="B259" s="327" t="s">
        <v>1879</v>
      </c>
      <c r="C259" s="327" t="s">
        <v>1880</v>
      </c>
      <c r="D259" s="333">
        <v>34.72</v>
      </c>
      <c r="E259" s="334">
        <v>59.023999999999994</v>
      </c>
      <c r="F259" s="330">
        <f>ОПТ!D259*1.49</f>
        <v>51.7328</v>
      </c>
    </row>
    <row r="260" spans="1:6" ht="31.5" outlineLevel="1">
      <c r="A260" s="327">
        <v>2701</v>
      </c>
      <c r="B260" s="327" t="s">
        <v>1881</v>
      </c>
      <c r="C260" s="327" t="s">
        <v>1882</v>
      </c>
      <c r="D260" s="333">
        <v>29.76</v>
      </c>
      <c r="E260" s="334">
        <v>50.592</v>
      </c>
      <c r="F260" s="330">
        <f>ОПТ!D260*1.49</f>
        <v>44.342400000000005</v>
      </c>
    </row>
    <row r="261" spans="1:6" ht="31.5" outlineLevel="1">
      <c r="A261" s="327" t="s">
        <v>1883</v>
      </c>
      <c r="B261" s="327" t="s">
        <v>1884</v>
      </c>
      <c r="C261" s="327" t="s">
        <v>1885</v>
      </c>
      <c r="D261" s="333">
        <v>35.34</v>
      </c>
      <c r="E261" s="334">
        <v>60.078</v>
      </c>
      <c r="F261" s="330">
        <f>ОПТ!D261*1.49</f>
        <v>52.656600000000005</v>
      </c>
    </row>
    <row r="262" spans="1:6" ht="15.75" outlineLevel="1">
      <c r="A262" s="345"/>
      <c r="B262" s="345" t="s">
        <v>1886</v>
      </c>
      <c r="C262" s="345" t="s">
        <v>1887</v>
      </c>
      <c r="D262" s="333">
        <v>21</v>
      </c>
      <c r="E262" s="334">
        <v>36.75</v>
      </c>
      <c r="F262" s="330">
        <f>ОПТ!D262*1.49</f>
        <v>31.29</v>
      </c>
    </row>
    <row r="263" spans="1:6" ht="31.5" outlineLevel="1">
      <c r="A263" s="345"/>
      <c r="B263" s="345" t="s">
        <v>1888</v>
      </c>
      <c r="C263" s="345" t="s">
        <v>1887</v>
      </c>
      <c r="D263" s="333">
        <v>26.2</v>
      </c>
      <c r="E263" s="334">
        <v>45.85</v>
      </c>
      <c r="F263" s="330">
        <f>ОПТ!D263*1.49</f>
        <v>39.038</v>
      </c>
    </row>
    <row r="264" spans="1:6" ht="31.5" outlineLevel="1">
      <c r="A264" s="345"/>
      <c r="B264" s="345" t="s">
        <v>1889</v>
      </c>
      <c r="C264" s="345" t="s">
        <v>2809</v>
      </c>
      <c r="D264" s="333">
        <v>18.3</v>
      </c>
      <c r="E264" s="334">
        <v>32.025</v>
      </c>
      <c r="F264" s="330">
        <f>ОПТ!D264*1.49</f>
        <v>27.267</v>
      </c>
    </row>
    <row r="265" spans="1:6" ht="15.75" outlineLevel="1">
      <c r="A265" s="345"/>
      <c r="B265" s="345" t="s">
        <v>1890</v>
      </c>
      <c r="C265" s="345" t="s">
        <v>1891</v>
      </c>
      <c r="D265" s="333">
        <v>18.6</v>
      </c>
      <c r="E265" s="334">
        <v>32.550000000000004</v>
      </c>
      <c r="F265" s="330">
        <f>ОПТ!D265*1.49</f>
        <v>27.714000000000002</v>
      </c>
    </row>
    <row r="266" spans="1:6" ht="15.75" outlineLevel="1">
      <c r="A266" s="345"/>
      <c r="B266" s="345" t="s">
        <v>1892</v>
      </c>
      <c r="C266" s="345" t="s">
        <v>1893</v>
      </c>
      <c r="D266" s="333">
        <v>15.8</v>
      </c>
      <c r="E266" s="334">
        <v>27.650000000000002</v>
      </c>
      <c r="F266" s="330">
        <f>ОПТ!D266*1.49</f>
        <v>23.542</v>
      </c>
    </row>
    <row r="267" spans="1:6" ht="63" outlineLevel="1">
      <c r="A267" s="345">
        <v>2232234</v>
      </c>
      <c r="B267" s="345" t="s">
        <v>1894</v>
      </c>
      <c r="C267" s="345" t="s">
        <v>1895</v>
      </c>
      <c r="D267" s="333">
        <v>113.4</v>
      </c>
      <c r="E267" s="334">
        <v>170.10000000000002</v>
      </c>
      <c r="F267" s="330">
        <f>ОПТ!D267*1.59</f>
        <v>180.306</v>
      </c>
    </row>
    <row r="268" spans="1:6" s="331" customFormat="1" ht="18.75">
      <c r="A268" s="408" t="s">
        <v>1896</v>
      </c>
      <c r="B268" s="409"/>
      <c r="C268" s="409"/>
      <c r="D268" s="409"/>
      <c r="E268" s="410"/>
      <c r="F268" s="319"/>
    </row>
    <row r="269" spans="1:6" s="331" customFormat="1" ht="47.25" outlineLevel="1">
      <c r="A269" s="327"/>
      <c r="B269" s="327" t="s">
        <v>1897</v>
      </c>
      <c r="C269" s="327" t="s">
        <v>1898</v>
      </c>
      <c r="D269" s="333">
        <v>89.68</v>
      </c>
      <c r="E269" s="334">
        <v>143.48800000000003</v>
      </c>
      <c r="F269" s="319"/>
    </row>
    <row r="270" spans="1:6" s="348" customFormat="1" ht="31.5" outlineLevel="1">
      <c r="A270" s="327">
        <v>7001</v>
      </c>
      <c r="B270" s="327" t="s">
        <v>1899</v>
      </c>
      <c r="C270" s="327" t="s">
        <v>1900</v>
      </c>
      <c r="D270" s="333">
        <v>47.43</v>
      </c>
      <c r="E270" s="334">
        <v>80.631</v>
      </c>
      <c r="F270" s="330">
        <v>430</v>
      </c>
    </row>
    <row r="271" spans="1:6" s="348" customFormat="1" ht="31.5" outlineLevel="1">
      <c r="A271" s="327" t="s">
        <v>1901</v>
      </c>
      <c r="B271" s="327" t="s">
        <v>1902</v>
      </c>
      <c r="C271" s="327" t="s">
        <v>3491</v>
      </c>
      <c r="D271" s="333">
        <v>34.95</v>
      </c>
      <c r="E271" s="334">
        <v>59.415000000000006</v>
      </c>
      <c r="F271" s="330"/>
    </row>
    <row r="272" spans="1:6" s="331" customFormat="1" ht="31.5" outlineLevel="1">
      <c r="A272" s="327">
        <v>7002</v>
      </c>
      <c r="B272" s="327" t="s">
        <v>1903</v>
      </c>
      <c r="C272" s="327" t="s">
        <v>1904</v>
      </c>
      <c r="D272" s="333">
        <v>51.15</v>
      </c>
      <c r="E272" s="334">
        <v>86.955</v>
      </c>
      <c r="F272" s="330">
        <v>430</v>
      </c>
    </row>
    <row r="273" spans="1:6" s="331" customFormat="1" ht="15.75" outlineLevel="1">
      <c r="A273" s="327">
        <v>9912</v>
      </c>
      <c r="B273" s="327" t="s">
        <v>1908</v>
      </c>
      <c r="C273" s="327" t="s">
        <v>1907</v>
      </c>
      <c r="D273" s="333">
        <v>65.72</v>
      </c>
      <c r="E273" s="334">
        <v>111.72399999999999</v>
      </c>
      <c r="F273" s="330">
        <v>430</v>
      </c>
    </row>
    <row r="274" spans="1:6" s="331" customFormat="1" ht="15.75" outlineLevel="1">
      <c r="A274" s="337" t="s">
        <v>1909</v>
      </c>
      <c r="B274" s="327" t="s">
        <v>1910</v>
      </c>
      <c r="C274" s="327" t="s">
        <v>1907</v>
      </c>
      <c r="D274" s="333">
        <v>49.23</v>
      </c>
      <c r="E274" s="334">
        <v>83.69099999999999</v>
      </c>
      <c r="F274" s="330">
        <v>430</v>
      </c>
    </row>
    <row r="275" spans="1:6" s="331" customFormat="1" ht="15.75" outlineLevel="1">
      <c r="A275" s="327">
        <v>9902</v>
      </c>
      <c r="B275" s="327" t="s">
        <v>1911</v>
      </c>
      <c r="C275" s="327" t="s">
        <v>1912</v>
      </c>
      <c r="D275" s="333">
        <v>61.69</v>
      </c>
      <c r="E275" s="334">
        <v>104.87299999999999</v>
      </c>
      <c r="F275" s="330">
        <v>430</v>
      </c>
    </row>
    <row r="276" spans="1:6" s="331" customFormat="1" ht="15.75" outlineLevel="1">
      <c r="A276" s="337" t="s">
        <v>1913</v>
      </c>
      <c r="B276" s="327" t="s">
        <v>1914</v>
      </c>
      <c r="C276" s="327" t="s">
        <v>1912</v>
      </c>
      <c r="D276" s="333">
        <v>45.73</v>
      </c>
      <c r="E276" s="334">
        <v>77.741</v>
      </c>
      <c r="F276" s="330">
        <v>430</v>
      </c>
    </row>
    <row r="277" spans="1:6" s="332" customFormat="1" ht="15.75" outlineLevel="1">
      <c r="A277" s="345" t="s">
        <v>1915</v>
      </c>
      <c r="B277" s="345" t="s">
        <v>1916</v>
      </c>
      <c r="C277" s="345" t="s">
        <v>1907</v>
      </c>
      <c r="D277" s="333">
        <v>87</v>
      </c>
      <c r="E277" s="334">
        <v>147.9</v>
      </c>
      <c r="F277" s="330">
        <f>ОПТ!D277*1.69</f>
        <v>147.03</v>
      </c>
    </row>
    <row r="278" spans="1:6" s="332" customFormat="1" ht="15.75" outlineLevel="1">
      <c r="A278" s="327" t="s">
        <v>1917</v>
      </c>
      <c r="B278" s="327" t="s">
        <v>1918</v>
      </c>
      <c r="C278" s="327" t="s">
        <v>1912</v>
      </c>
      <c r="D278" s="333">
        <v>73.5</v>
      </c>
      <c r="E278" s="334">
        <v>124.95</v>
      </c>
      <c r="F278" s="330"/>
    </row>
    <row r="279" spans="1:6" s="332" customFormat="1" ht="15.75" outlineLevel="1">
      <c r="A279" s="345">
        <v>2094514</v>
      </c>
      <c r="B279" s="345" t="s">
        <v>1919</v>
      </c>
      <c r="C279" s="345" t="s">
        <v>1920</v>
      </c>
      <c r="D279" s="333">
        <v>80.18</v>
      </c>
      <c r="E279" s="334">
        <v>120.27000000000001</v>
      </c>
      <c r="F279" s="330">
        <f>ОПТ!D279*2.28</f>
        <v>182.8104</v>
      </c>
    </row>
    <row r="280" spans="1:6" s="332" customFormat="1" ht="15.75" outlineLevel="1">
      <c r="A280" s="345" t="s">
        <v>1921</v>
      </c>
      <c r="B280" s="345" t="s">
        <v>1922</v>
      </c>
      <c r="C280" s="345" t="s">
        <v>1923</v>
      </c>
      <c r="D280" s="333">
        <v>55.26</v>
      </c>
      <c r="E280" s="334">
        <v>77.36399999999999</v>
      </c>
      <c r="F280" s="330"/>
    </row>
    <row r="281" spans="1:6" s="332" customFormat="1" ht="31.5" outlineLevel="1">
      <c r="A281" s="345">
        <v>2132255</v>
      </c>
      <c r="B281" s="345" t="s">
        <v>1924</v>
      </c>
      <c r="C281" s="345" t="s">
        <v>1925</v>
      </c>
      <c r="D281" s="333">
        <v>64.78</v>
      </c>
      <c r="E281" s="334">
        <v>97.17</v>
      </c>
      <c r="F281" s="330">
        <f>ОПТ!D281*1.49</f>
        <v>96.5222</v>
      </c>
    </row>
    <row r="282" spans="1:6" s="348" customFormat="1" ht="15.75" outlineLevel="1">
      <c r="A282" s="345">
        <v>11801</v>
      </c>
      <c r="B282" s="345" t="s">
        <v>1926</v>
      </c>
      <c r="C282" s="345"/>
      <c r="D282" s="333">
        <v>152.81</v>
      </c>
      <c r="E282" s="334">
        <v>201.7092</v>
      </c>
      <c r="F282" s="330"/>
    </row>
    <row r="283" spans="1:6" s="360" customFormat="1" ht="18.75">
      <c r="A283" s="408" t="s">
        <v>1927</v>
      </c>
      <c r="B283" s="409"/>
      <c r="C283" s="409"/>
      <c r="D283" s="409"/>
      <c r="E283" s="410"/>
      <c r="F283" s="359"/>
    </row>
    <row r="284" spans="1:6" s="360" customFormat="1" ht="31.5" outlineLevel="1">
      <c r="A284" s="327"/>
      <c r="B284" s="327" t="s">
        <v>3123</v>
      </c>
      <c r="C284" s="327" t="s">
        <v>1928</v>
      </c>
      <c r="D284" s="333">
        <v>81.42</v>
      </c>
      <c r="E284" s="334">
        <v>154.698</v>
      </c>
      <c r="F284" s="330">
        <f>ОПТ!D284*1.49</f>
        <v>121.3158</v>
      </c>
    </row>
    <row r="285" spans="1:6" s="348" customFormat="1" ht="31.5" outlineLevel="1">
      <c r="A285" s="327"/>
      <c r="B285" s="327" t="s">
        <v>1929</v>
      </c>
      <c r="C285" s="327" t="s">
        <v>1930</v>
      </c>
      <c r="D285" s="333">
        <v>24.85</v>
      </c>
      <c r="E285" s="334">
        <v>49.7</v>
      </c>
      <c r="F285" s="330">
        <f>ОПТ!D285*1.49</f>
        <v>37.0265</v>
      </c>
    </row>
    <row r="286" spans="1:6" s="348" customFormat="1" ht="31.5" outlineLevel="1">
      <c r="A286" s="327"/>
      <c r="B286" s="327" t="s">
        <v>1931</v>
      </c>
      <c r="C286" s="327" t="s">
        <v>1930</v>
      </c>
      <c r="D286" s="333">
        <v>43.55</v>
      </c>
      <c r="E286" s="334">
        <v>87.1</v>
      </c>
      <c r="F286" s="330">
        <f>ОПТ!D286*1.49</f>
        <v>64.8895</v>
      </c>
    </row>
    <row r="287" spans="1:6" s="331" customFormat="1" ht="31.5" outlineLevel="1">
      <c r="A287" s="327"/>
      <c r="B287" s="327" t="s">
        <v>1932</v>
      </c>
      <c r="C287" s="327" t="s">
        <v>1933</v>
      </c>
      <c r="D287" s="333">
        <v>566.4</v>
      </c>
      <c r="E287" s="334">
        <v>792.9599999999999</v>
      </c>
      <c r="F287" s="330">
        <f>ОПТ!D287*1.49</f>
        <v>843.9359999999999</v>
      </c>
    </row>
    <row r="288" spans="1:6" s="331" customFormat="1" ht="15.75" outlineLevel="1">
      <c r="A288" s="327">
        <v>3035</v>
      </c>
      <c r="B288" s="327" t="s">
        <v>1934</v>
      </c>
      <c r="C288" s="327" t="s">
        <v>1935</v>
      </c>
      <c r="D288" s="333">
        <v>161.2</v>
      </c>
      <c r="E288" s="334">
        <v>274.03999999999996</v>
      </c>
      <c r="F288" s="330">
        <v>430</v>
      </c>
    </row>
    <row r="289" spans="1:6" ht="15.75" outlineLevel="1">
      <c r="A289" s="327" t="s">
        <v>1936</v>
      </c>
      <c r="B289" s="327" t="s">
        <v>1937</v>
      </c>
      <c r="C289" s="327" t="s">
        <v>1938</v>
      </c>
      <c r="D289" s="333">
        <v>155</v>
      </c>
      <c r="E289" s="334">
        <v>310</v>
      </c>
      <c r="F289" s="330">
        <f>ОПТ!D289*1.49</f>
        <v>230.95</v>
      </c>
    </row>
    <row r="290" spans="1:6" ht="15.75" outlineLevel="1">
      <c r="A290" s="327"/>
      <c r="B290" s="327" t="s">
        <v>1939</v>
      </c>
      <c r="C290" s="327" t="s">
        <v>1940</v>
      </c>
      <c r="D290" s="333">
        <v>31</v>
      </c>
      <c r="E290" s="334">
        <v>54.25</v>
      </c>
      <c r="F290" s="330">
        <f>ОПТ!D290*1.49</f>
        <v>46.19</v>
      </c>
    </row>
    <row r="291" spans="1:6" ht="15.75" outlineLevel="1">
      <c r="A291" s="327"/>
      <c r="B291" s="327" t="s">
        <v>1941</v>
      </c>
      <c r="C291" s="327" t="s">
        <v>1942</v>
      </c>
      <c r="D291" s="333">
        <v>31</v>
      </c>
      <c r="E291" s="334">
        <v>54.25</v>
      </c>
      <c r="F291" s="330"/>
    </row>
    <row r="292" spans="1:6" ht="31.5" outlineLevel="1">
      <c r="A292" s="327"/>
      <c r="B292" s="327" t="s">
        <v>1943</v>
      </c>
      <c r="C292" s="327" t="s">
        <v>1944</v>
      </c>
      <c r="D292" s="333">
        <v>33.5</v>
      </c>
      <c r="E292" s="334">
        <v>58.625</v>
      </c>
      <c r="F292" s="330">
        <f>ОПТ!D292*1.49</f>
        <v>49.915</v>
      </c>
    </row>
    <row r="293" spans="1:6" ht="15.75" outlineLevel="1">
      <c r="A293" s="327" t="s">
        <v>1945</v>
      </c>
      <c r="B293" s="327" t="s">
        <v>1946</v>
      </c>
      <c r="C293" s="327" t="s">
        <v>1947</v>
      </c>
      <c r="D293" s="333">
        <v>424.77</v>
      </c>
      <c r="E293" s="334">
        <v>615.9164999999999</v>
      </c>
      <c r="F293" s="330">
        <f>ОПТ!D293*1.49</f>
        <v>632.9073</v>
      </c>
    </row>
    <row r="294" spans="1:6" s="331" customFormat="1" ht="18.75">
      <c r="A294" s="408" t="s">
        <v>1948</v>
      </c>
      <c r="B294" s="409"/>
      <c r="C294" s="409"/>
      <c r="D294" s="409"/>
      <c r="E294" s="410"/>
      <c r="F294" s="319"/>
    </row>
    <row r="295" spans="1:6" s="331" customFormat="1" ht="31.5" outlineLevel="1">
      <c r="A295" s="327"/>
      <c r="B295" s="327" t="s">
        <v>3492</v>
      </c>
      <c r="C295" s="327" t="s">
        <v>1949</v>
      </c>
      <c r="D295" s="333">
        <v>37.76</v>
      </c>
      <c r="E295" s="334">
        <v>60.416</v>
      </c>
      <c r="F295" s="330">
        <f>ОПТ!D295*1.49</f>
        <v>56.2624</v>
      </c>
    </row>
    <row r="296" spans="1:6" ht="31.5" outlineLevel="1">
      <c r="A296" s="327" t="s">
        <v>1950</v>
      </c>
      <c r="B296" s="327" t="s">
        <v>1951</v>
      </c>
      <c r="C296" s="327" t="s">
        <v>3493</v>
      </c>
      <c r="D296" s="333">
        <v>17.15</v>
      </c>
      <c r="E296" s="334">
        <v>24.009999999999998</v>
      </c>
      <c r="F296" s="330">
        <f>ОПТ!D296*1.49</f>
        <v>25.553499999999996</v>
      </c>
    </row>
    <row r="297" spans="1:6" s="331" customFormat="1" ht="31.5" outlineLevel="1">
      <c r="A297" s="327"/>
      <c r="B297" s="327" t="s">
        <v>1952</v>
      </c>
      <c r="C297" s="327" t="s">
        <v>1953</v>
      </c>
      <c r="D297" s="333">
        <v>34.93</v>
      </c>
      <c r="E297" s="334">
        <v>55.888000000000005</v>
      </c>
      <c r="F297" s="330">
        <f>ОПТ!D297*1.49</f>
        <v>52.0457</v>
      </c>
    </row>
    <row r="298" spans="1:6" s="331" customFormat="1" ht="31.5" outlineLevel="1">
      <c r="A298" s="327"/>
      <c r="B298" s="327" t="s">
        <v>1126</v>
      </c>
      <c r="C298" s="327" t="s">
        <v>1127</v>
      </c>
      <c r="D298" s="333">
        <v>141.6</v>
      </c>
      <c r="E298" s="334">
        <v>226.56</v>
      </c>
      <c r="F298" s="330">
        <f>ОПТ!D298*1.49</f>
        <v>210.98399999999998</v>
      </c>
    </row>
    <row r="299" spans="1:6" ht="15.75" outlineLevel="1">
      <c r="A299" s="327"/>
      <c r="B299" s="327" t="s">
        <v>1128</v>
      </c>
      <c r="C299" s="327" t="s">
        <v>1129</v>
      </c>
      <c r="D299" s="333">
        <v>64.19</v>
      </c>
      <c r="E299" s="334">
        <v>102.70400000000001</v>
      </c>
      <c r="F299" s="330">
        <f>ОПТ!D299*1.49</f>
        <v>95.64309999999999</v>
      </c>
    </row>
    <row r="300" spans="1:6" ht="15.75" outlineLevel="1">
      <c r="A300" s="327"/>
      <c r="B300" s="327" t="s">
        <v>1130</v>
      </c>
      <c r="C300" s="327" t="s">
        <v>1131</v>
      </c>
      <c r="D300" s="333">
        <v>77.41</v>
      </c>
      <c r="E300" s="334">
        <v>123.856</v>
      </c>
      <c r="F300" s="330">
        <f>ОПТ!D300*1.49</f>
        <v>115.34089999999999</v>
      </c>
    </row>
    <row r="301" spans="1:6" ht="31.5" outlineLevel="1">
      <c r="A301" s="327" t="s">
        <v>1132</v>
      </c>
      <c r="B301" s="327" t="s">
        <v>1133</v>
      </c>
      <c r="C301" s="327" t="s">
        <v>1134</v>
      </c>
      <c r="D301" s="333">
        <v>19.74</v>
      </c>
      <c r="E301" s="334">
        <v>27.635999999999996</v>
      </c>
      <c r="F301" s="330">
        <f>ОПТ!D301*1.49</f>
        <v>29.412599999999998</v>
      </c>
    </row>
    <row r="302" spans="1:6" ht="31.5" outlineLevel="1">
      <c r="A302" s="327"/>
      <c r="B302" s="327" t="s">
        <v>1135</v>
      </c>
      <c r="C302" s="327" t="s">
        <v>1136</v>
      </c>
      <c r="D302" s="333">
        <v>26.43</v>
      </c>
      <c r="E302" s="334">
        <v>42.288000000000004</v>
      </c>
      <c r="F302" s="330">
        <f>ОПТ!D302*1.49</f>
        <v>39.3807</v>
      </c>
    </row>
    <row r="303" spans="1:6" ht="15.75" outlineLevel="1">
      <c r="A303" s="327"/>
      <c r="B303" s="327" t="s">
        <v>1137</v>
      </c>
      <c r="C303" s="327" t="s">
        <v>1138</v>
      </c>
      <c r="D303" s="333">
        <v>146.32</v>
      </c>
      <c r="E303" s="334">
        <v>234.112</v>
      </c>
      <c r="F303" s="330">
        <f>ОПТ!D303*1.49</f>
        <v>218.0168</v>
      </c>
    </row>
    <row r="304" spans="1:6" s="331" customFormat="1" ht="15.75" outlineLevel="1">
      <c r="A304" s="327"/>
      <c r="B304" s="327" t="s">
        <v>1139</v>
      </c>
      <c r="C304" s="327" t="s">
        <v>1140</v>
      </c>
      <c r="D304" s="333">
        <v>70.81</v>
      </c>
      <c r="E304" s="334">
        <v>113.296</v>
      </c>
      <c r="F304" s="330">
        <f>ОПТ!D304*1.49</f>
        <v>105.5069</v>
      </c>
    </row>
    <row r="305" spans="1:6" s="331" customFormat="1" ht="31.5" outlineLevel="1">
      <c r="A305" s="327" t="s">
        <v>1141</v>
      </c>
      <c r="B305" s="327" t="s">
        <v>3494</v>
      </c>
      <c r="C305" s="327" t="s">
        <v>3495</v>
      </c>
      <c r="D305" s="333">
        <v>60.18</v>
      </c>
      <c r="E305" s="334">
        <v>96.28800000000001</v>
      </c>
      <c r="F305" s="330">
        <f>ОПТ!D305*1.49</f>
        <v>89.6682</v>
      </c>
    </row>
    <row r="306" spans="1:6" s="331" customFormat="1" ht="15.75" outlineLevel="1">
      <c r="A306" s="327" t="s">
        <v>1142</v>
      </c>
      <c r="B306" s="327" t="s">
        <v>1143</v>
      </c>
      <c r="C306" s="327" t="s">
        <v>1144</v>
      </c>
      <c r="D306" s="333">
        <v>86.5</v>
      </c>
      <c r="E306" s="334">
        <v>138.4</v>
      </c>
      <c r="F306" s="330">
        <f>ОПТ!D306*1.49</f>
        <v>128.885</v>
      </c>
    </row>
    <row r="307" spans="1:6" s="331" customFormat="1" ht="31.5" outlineLevel="1">
      <c r="A307" s="327"/>
      <c r="B307" s="327" t="s">
        <v>1145</v>
      </c>
      <c r="C307" s="327" t="s">
        <v>2286</v>
      </c>
      <c r="D307" s="333">
        <v>56.64</v>
      </c>
      <c r="E307" s="334">
        <v>90.62400000000001</v>
      </c>
      <c r="F307" s="330">
        <f>ОПТ!D307*1.49</f>
        <v>84.3936</v>
      </c>
    </row>
    <row r="308" spans="1:6" s="331" customFormat="1" ht="15.75" outlineLevel="1">
      <c r="A308" s="327"/>
      <c r="B308" s="327" t="s">
        <v>2287</v>
      </c>
      <c r="C308" s="327" t="s">
        <v>2288</v>
      </c>
      <c r="D308" s="333">
        <v>80.83</v>
      </c>
      <c r="E308" s="334">
        <v>105.07900000000001</v>
      </c>
      <c r="F308" s="330"/>
    </row>
    <row r="309" spans="1:6" s="331" customFormat="1" ht="31.5" outlineLevel="1">
      <c r="A309" s="327"/>
      <c r="B309" s="327" t="s">
        <v>2289</v>
      </c>
      <c r="C309" s="327" t="s">
        <v>2290</v>
      </c>
      <c r="D309" s="333">
        <v>75.52</v>
      </c>
      <c r="E309" s="334">
        <v>120.832</v>
      </c>
      <c r="F309" s="330">
        <f>ОПТ!D309*1.49</f>
        <v>112.5248</v>
      </c>
    </row>
    <row r="310" spans="1:6" s="331" customFormat="1" ht="15.75" outlineLevel="1">
      <c r="A310" s="327"/>
      <c r="B310" s="327" t="s">
        <v>2291</v>
      </c>
      <c r="C310" s="327" t="s">
        <v>2292</v>
      </c>
      <c r="D310" s="333">
        <v>91.57</v>
      </c>
      <c r="E310" s="334">
        <v>146.512</v>
      </c>
      <c r="F310" s="330"/>
    </row>
    <row r="311" spans="1:6" s="331" customFormat="1" ht="31.5" outlineLevel="1">
      <c r="A311" s="327"/>
      <c r="B311" s="327" t="s">
        <v>2293</v>
      </c>
      <c r="C311" s="327" t="s">
        <v>2294</v>
      </c>
      <c r="D311" s="333">
        <v>39.65</v>
      </c>
      <c r="E311" s="334">
        <v>63.44</v>
      </c>
      <c r="F311" s="330">
        <f>ОПТ!D311*1.49</f>
        <v>59.0785</v>
      </c>
    </row>
    <row r="312" spans="1:6" s="360" customFormat="1" ht="31.5" outlineLevel="1">
      <c r="A312" s="327"/>
      <c r="B312" s="327" t="s">
        <v>2295</v>
      </c>
      <c r="C312" s="327" t="s">
        <v>2296</v>
      </c>
      <c r="D312" s="333">
        <v>89.68</v>
      </c>
      <c r="E312" s="334">
        <v>118.37760000000002</v>
      </c>
      <c r="F312" s="330"/>
    </row>
    <row r="313" spans="1:5" ht="21">
      <c r="A313" s="411" t="s">
        <v>2297</v>
      </c>
      <c r="B313" s="412"/>
      <c r="C313" s="412"/>
      <c r="D313" s="412"/>
      <c r="E313" s="413"/>
    </row>
    <row r="314" spans="1:6" s="331" customFormat="1" ht="18.75">
      <c r="A314" s="408" t="s">
        <v>1474</v>
      </c>
      <c r="B314" s="409"/>
      <c r="C314" s="409"/>
      <c r="D314" s="409"/>
      <c r="E314" s="410"/>
      <c r="F314" s="319"/>
    </row>
    <row r="315" spans="1:6" s="331" customFormat="1" ht="15.75" outlineLevel="1">
      <c r="A315" s="345"/>
      <c r="B315" s="345" t="s">
        <v>1475</v>
      </c>
      <c r="C315" s="345" t="s">
        <v>1476</v>
      </c>
      <c r="D315" s="333">
        <v>29</v>
      </c>
      <c r="E315" s="334">
        <v>50.75</v>
      </c>
      <c r="F315" s="330">
        <f>ОПТ!D315*1.49</f>
        <v>43.21</v>
      </c>
    </row>
    <row r="316" spans="1:6" s="348" customFormat="1" ht="15.75" outlineLevel="1">
      <c r="A316" s="345"/>
      <c r="B316" s="345" t="s">
        <v>1477</v>
      </c>
      <c r="C316" s="345" t="s">
        <v>1478</v>
      </c>
      <c r="D316" s="333">
        <v>31</v>
      </c>
      <c r="E316" s="334">
        <v>54.25</v>
      </c>
      <c r="F316" s="330">
        <f>ОПТ!D316*1.49</f>
        <v>46.19</v>
      </c>
    </row>
    <row r="317" spans="1:6" ht="31.5" outlineLevel="1">
      <c r="A317" s="327"/>
      <c r="B317" s="327" t="s">
        <v>273</v>
      </c>
      <c r="C317" s="327" t="s">
        <v>274</v>
      </c>
      <c r="D317" s="333">
        <v>1274</v>
      </c>
      <c r="E317" s="334">
        <v>1783.6</v>
      </c>
      <c r="F317" s="330">
        <f>ОПТ!D317*1.49</f>
        <v>1898.26</v>
      </c>
    </row>
    <row r="318" spans="1:6" ht="47.25" outlineLevel="1">
      <c r="A318" s="327"/>
      <c r="B318" s="327" t="s">
        <v>275</v>
      </c>
      <c r="C318" s="327" t="s">
        <v>276</v>
      </c>
      <c r="D318" s="333">
        <v>1274</v>
      </c>
      <c r="E318" s="334">
        <v>1847.3</v>
      </c>
      <c r="F318" s="330">
        <f>ОПТ!D318*1.49</f>
        <v>1898.26</v>
      </c>
    </row>
    <row r="319" spans="1:6" ht="31.5" outlineLevel="1">
      <c r="A319" s="327"/>
      <c r="B319" s="327" t="s">
        <v>277</v>
      </c>
      <c r="C319" s="327" t="s">
        <v>278</v>
      </c>
      <c r="D319" s="333">
        <v>733</v>
      </c>
      <c r="E319" s="334">
        <v>1026.2</v>
      </c>
      <c r="F319" s="330">
        <f>ОПТ!D319*1.49</f>
        <v>1092.17</v>
      </c>
    </row>
    <row r="320" spans="1:5" ht="18.75">
      <c r="A320" s="408" t="s">
        <v>279</v>
      </c>
      <c r="B320" s="409"/>
      <c r="C320" s="409"/>
      <c r="D320" s="409"/>
      <c r="E320" s="410"/>
    </row>
    <row r="321" spans="1:6" ht="15.75" outlineLevel="1">
      <c r="A321" s="345" t="s">
        <v>280</v>
      </c>
      <c r="B321" s="345" t="s">
        <v>281</v>
      </c>
      <c r="C321" s="345" t="s">
        <v>282</v>
      </c>
      <c r="D321" s="333">
        <v>151.32</v>
      </c>
      <c r="E321" s="334">
        <v>211.84799999999998</v>
      </c>
      <c r="F321" s="330">
        <f>ОПТ!D321*1.49</f>
        <v>225.46679999999998</v>
      </c>
    </row>
    <row r="322" spans="1:6" ht="15.75" outlineLevel="1">
      <c r="A322" s="345" t="s">
        <v>283</v>
      </c>
      <c r="B322" s="345" t="s">
        <v>284</v>
      </c>
      <c r="C322" s="345" t="s">
        <v>285</v>
      </c>
      <c r="D322" s="333">
        <v>52.66</v>
      </c>
      <c r="E322" s="334">
        <v>73.72399999999999</v>
      </c>
      <c r="F322" s="330">
        <f>ОПТ!D322*1.49</f>
        <v>78.4634</v>
      </c>
    </row>
    <row r="323" spans="1:6" ht="15.75" outlineLevel="1">
      <c r="A323" s="345" t="s">
        <v>286</v>
      </c>
      <c r="B323" s="345" t="s">
        <v>287</v>
      </c>
      <c r="C323" s="345" t="s">
        <v>288</v>
      </c>
      <c r="D323" s="333">
        <v>37</v>
      </c>
      <c r="E323" s="334">
        <v>62.9</v>
      </c>
      <c r="F323" s="330">
        <f>ОПТ!D323*1.49</f>
        <v>55.13</v>
      </c>
    </row>
    <row r="324" spans="1:6" ht="31.5" outlineLevel="1">
      <c r="A324" s="345"/>
      <c r="B324" s="345" t="s">
        <v>289</v>
      </c>
      <c r="C324" s="345" t="s">
        <v>290</v>
      </c>
      <c r="D324" s="333">
        <v>50</v>
      </c>
      <c r="E324" s="334">
        <v>85</v>
      </c>
      <c r="F324" s="330"/>
    </row>
    <row r="325" spans="1:6" ht="15.75" outlineLevel="1">
      <c r="A325" s="345"/>
      <c r="B325" s="345" t="s">
        <v>291</v>
      </c>
      <c r="C325" s="345" t="s">
        <v>292</v>
      </c>
      <c r="D325" s="333">
        <v>40</v>
      </c>
      <c r="E325" s="334">
        <v>70</v>
      </c>
      <c r="F325" s="330">
        <f>ОПТ!D325*1.49</f>
        <v>59.6</v>
      </c>
    </row>
    <row r="326" spans="1:6" ht="15.75" outlineLevel="1">
      <c r="A326" s="327" t="s">
        <v>3128</v>
      </c>
      <c r="B326" s="327" t="s">
        <v>293</v>
      </c>
      <c r="C326" s="327" t="s">
        <v>3127</v>
      </c>
      <c r="D326" s="333">
        <v>85.86</v>
      </c>
      <c r="E326" s="334">
        <v>145.962</v>
      </c>
      <c r="F326" s="330">
        <f>ОПТ!D326*1.49</f>
        <v>127.9314</v>
      </c>
    </row>
    <row r="327" spans="1:6" ht="31.5" outlineLevel="1">
      <c r="A327" s="327" t="s">
        <v>3126</v>
      </c>
      <c r="B327" s="327" t="s">
        <v>3124</v>
      </c>
      <c r="C327" s="327" t="s">
        <v>3496</v>
      </c>
      <c r="D327" s="333">
        <v>99.2</v>
      </c>
      <c r="E327" s="334">
        <v>153.76000000000002</v>
      </c>
      <c r="F327" s="330">
        <v>430</v>
      </c>
    </row>
    <row r="328" spans="1:6" ht="31.5" outlineLevel="1">
      <c r="A328" s="327" t="s">
        <v>3125</v>
      </c>
      <c r="B328" s="327" t="s">
        <v>294</v>
      </c>
      <c r="C328" s="327" t="s">
        <v>3497</v>
      </c>
      <c r="D328" s="333">
        <v>106.64</v>
      </c>
      <c r="E328" s="334">
        <v>181.28799999999998</v>
      </c>
      <c r="F328" s="330">
        <v>430</v>
      </c>
    </row>
    <row r="329" spans="1:6" s="348" customFormat="1" ht="31.5" outlineLevel="1">
      <c r="A329" s="327" t="s">
        <v>295</v>
      </c>
      <c r="B329" s="327" t="s">
        <v>296</v>
      </c>
      <c r="C329" s="327" t="s">
        <v>297</v>
      </c>
      <c r="D329" s="333">
        <v>425.39</v>
      </c>
      <c r="E329" s="334">
        <v>595.5459999999999</v>
      </c>
      <c r="F329" s="330">
        <f>ОПТ!D329*1.49</f>
        <v>633.8311</v>
      </c>
    </row>
    <row r="330" spans="1:6" s="348" customFormat="1" ht="31.5" outlineLevel="1">
      <c r="A330" s="327" t="s">
        <v>298</v>
      </c>
      <c r="B330" s="327" t="s">
        <v>299</v>
      </c>
      <c r="C330" s="327" t="s">
        <v>300</v>
      </c>
      <c r="D330" s="333">
        <v>272.58</v>
      </c>
      <c r="E330" s="334">
        <v>381.61199999999997</v>
      </c>
      <c r="F330" s="330">
        <f>ОПТ!D330*1.49</f>
        <v>406.14419999999996</v>
      </c>
    </row>
    <row r="331" spans="1:6" s="348" customFormat="1" ht="31.5" outlineLevel="1">
      <c r="A331" s="327" t="s">
        <v>301</v>
      </c>
      <c r="B331" s="327" t="s">
        <v>302</v>
      </c>
      <c r="C331" s="327" t="s">
        <v>303</v>
      </c>
      <c r="D331" s="333">
        <v>437.54</v>
      </c>
      <c r="E331" s="334">
        <v>612.556</v>
      </c>
      <c r="F331" s="330">
        <f>ОПТ!D331*1.49</f>
        <v>651.9346</v>
      </c>
    </row>
    <row r="332" spans="1:6" s="348" customFormat="1" ht="31.5" outlineLevel="1">
      <c r="A332" s="327" t="s">
        <v>304</v>
      </c>
      <c r="B332" s="327" t="s">
        <v>305</v>
      </c>
      <c r="C332" s="327" t="s">
        <v>306</v>
      </c>
      <c r="D332" s="333">
        <v>461.85</v>
      </c>
      <c r="E332" s="334">
        <v>646.59</v>
      </c>
      <c r="F332" s="330">
        <f>ОПТ!D332*1.49</f>
        <v>688.1565</v>
      </c>
    </row>
    <row r="333" spans="1:5" ht="18.75">
      <c r="A333" s="408" t="s">
        <v>307</v>
      </c>
      <c r="B333" s="409"/>
      <c r="C333" s="409"/>
      <c r="D333" s="409"/>
      <c r="E333" s="410"/>
    </row>
    <row r="334" spans="1:6" ht="15.75" outlineLevel="1">
      <c r="A334" s="327"/>
      <c r="B334" s="356" t="s">
        <v>308</v>
      </c>
      <c r="C334" s="356"/>
      <c r="D334" s="333">
        <v>153.4</v>
      </c>
      <c r="E334" s="334">
        <v>253.10999999999999</v>
      </c>
      <c r="F334" s="330">
        <f>ОПТ!D334*1.49</f>
        <v>228.566</v>
      </c>
    </row>
    <row r="335" spans="1:6" ht="15.75" outlineLevel="1">
      <c r="A335" s="327"/>
      <c r="B335" s="356" t="s">
        <v>309</v>
      </c>
      <c r="C335" s="356"/>
      <c r="D335" s="333">
        <v>70.8</v>
      </c>
      <c r="E335" s="334">
        <v>116.82</v>
      </c>
      <c r="F335" s="330">
        <f>ОПТ!D335*1.49</f>
        <v>105.49199999999999</v>
      </c>
    </row>
    <row r="336" spans="1:6" ht="15.75" outlineLevel="1">
      <c r="A336" s="327"/>
      <c r="B336" s="356" t="s">
        <v>310</v>
      </c>
      <c r="C336" s="356"/>
      <c r="D336" s="333">
        <v>70.8</v>
      </c>
      <c r="E336" s="334">
        <v>116.82</v>
      </c>
      <c r="F336" s="330">
        <f>ОПТ!D336*1.49</f>
        <v>105.49199999999999</v>
      </c>
    </row>
    <row r="337" spans="1:6" ht="15.75" outlineLevel="1">
      <c r="A337" s="327"/>
      <c r="B337" s="356" t="s">
        <v>311</v>
      </c>
      <c r="C337" s="356"/>
      <c r="D337" s="333">
        <v>76.7</v>
      </c>
      <c r="E337" s="334">
        <v>126.55499999999999</v>
      </c>
      <c r="F337" s="330">
        <f>ОПТ!D337*1.49</f>
        <v>114.283</v>
      </c>
    </row>
    <row r="338" spans="1:6" ht="15.75" outlineLevel="1">
      <c r="A338" s="327"/>
      <c r="B338" s="356" t="s">
        <v>312</v>
      </c>
      <c r="C338" s="356"/>
      <c r="D338" s="333">
        <v>70.8</v>
      </c>
      <c r="E338" s="334">
        <v>116.82</v>
      </c>
      <c r="F338" s="330">
        <f>ОПТ!D338*1.49</f>
        <v>105.49199999999999</v>
      </c>
    </row>
    <row r="339" spans="1:6" ht="15.75" outlineLevel="1">
      <c r="A339" s="327"/>
      <c r="B339" s="356" t="s">
        <v>313</v>
      </c>
      <c r="C339" s="356"/>
      <c r="D339" s="333">
        <v>88.5</v>
      </c>
      <c r="E339" s="334">
        <v>146.025</v>
      </c>
      <c r="F339" s="330">
        <f>ОПТ!D339*1.49</f>
        <v>131.865</v>
      </c>
    </row>
    <row r="340" spans="1:6" ht="15.75" outlineLevel="1">
      <c r="A340" s="327"/>
      <c r="B340" s="356" t="s">
        <v>314</v>
      </c>
      <c r="C340" s="356"/>
      <c r="D340" s="333">
        <v>115.64</v>
      </c>
      <c r="E340" s="334">
        <v>190.80599999999998</v>
      </c>
      <c r="F340" s="330"/>
    </row>
    <row r="341" spans="1:6" ht="15.75" outlineLevel="1">
      <c r="A341" s="327"/>
      <c r="B341" s="356" t="s">
        <v>315</v>
      </c>
      <c r="C341" s="356"/>
      <c r="D341" s="333">
        <v>146.32</v>
      </c>
      <c r="E341" s="334">
        <v>241.42799999999997</v>
      </c>
      <c r="F341" s="330">
        <f>ОПТ!D341*1.49</f>
        <v>218.0168</v>
      </c>
    </row>
    <row r="342" spans="1:5" ht="18.75">
      <c r="A342" s="408" t="s">
        <v>316</v>
      </c>
      <c r="B342" s="409"/>
      <c r="C342" s="409"/>
      <c r="D342" s="409"/>
      <c r="E342" s="410"/>
    </row>
    <row r="343" spans="1:6" ht="31.5" outlineLevel="1">
      <c r="A343" s="327" t="s">
        <v>317</v>
      </c>
      <c r="B343" s="327" t="s">
        <v>318</v>
      </c>
      <c r="C343" s="327" t="s">
        <v>319</v>
      </c>
      <c r="D343" s="333">
        <v>41.62</v>
      </c>
      <c r="E343" s="334">
        <v>66.592</v>
      </c>
      <c r="F343" s="330">
        <f>ОПТ!D343*1.69</f>
        <v>70.33779999999999</v>
      </c>
    </row>
    <row r="344" spans="1:6" s="360" customFormat="1" ht="31.5" outlineLevel="1">
      <c r="A344" s="327" t="s">
        <v>320</v>
      </c>
      <c r="B344" s="327" t="s">
        <v>321</v>
      </c>
      <c r="C344" s="327" t="s">
        <v>322</v>
      </c>
      <c r="D344" s="361">
        <v>133.81</v>
      </c>
      <c r="E344" s="334">
        <v>234.16750000000002</v>
      </c>
      <c r="F344" s="330">
        <f>ОПТ!D344*1.84</f>
        <v>246.21040000000002</v>
      </c>
    </row>
    <row r="345" spans="1:6" s="360" customFormat="1" ht="47.25" outlineLevel="1">
      <c r="A345" s="327" t="s">
        <v>323</v>
      </c>
      <c r="B345" s="327" t="s">
        <v>324</v>
      </c>
      <c r="C345" s="327" t="s">
        <v>319</v>
      </c>
      <c r="D345" s="333">
        <v>69.05</v>
      </c>
      <c r="E345" s="334">
        <v>110.48</v>
      </c>
      <c r="F345" s="330">
        <f>ОПТ!D345*1.69</f>
        <v>116.69449999999999</v>
      </c>
    </row>
    <row r="346" spans="1:6" s="360" customFormat="1" ht="31.5" outlineLevel="1">
      <c r="A346" s="327" t="s">
        <v>325</v>
      </c>
      <c r="B346" s="327" t="s">
        <v>326</v>
      </c>
      <c r="C346" s="327" t="s">
        <v>327</v>
      </c>
      <c r="D346" s="333">
        <v>56.19</v>
      </c>
      <c r="E346" s="334">
        <v>89.904</v>
      </c>
      <c r="F346" s="330">
        <f>ОПТ!D346*1.69</f>
        <v>94.96109999999999</v>
      </c>
    </row>
    <row r="347" spans="1:6" s="360" customFormat="1" ht="31.5" outlineLevel="1">
      <c r="A347" s="327" t="s">
        <v>328</v>
      </c>
      <c r="B347" s="327" t="s">
        <v>329</v>
      </c>
      <c r="C347" s="327" t="s">
        <v>330</v>
      </c>
      <c r="D347" s="333">
        <v>56.19</v>
      </c>
      <c r="E347" s="334">
        <v>89.904</v>
      </c>
      <c r="F347" s="330">
        <f>ОПТ!D347*1.69</f>
        <v>94.96109999999999</v>
      </c>
    </row>
    <row r="348" spans="1:6" ht="31.5" outlineLevel="1">
      <c r="A348" s="327" t="s">
        <v>331</v>
      </c>
      <c r="B348" s="327" t="s">
        <v>332</v>
      </c>
      <c r="C348" s="327" t="s">
        <v>333</v>
      </c>
      <c r="D348" s="333">
        <v>39.95</v>
      </c>
      <c r="E348" s="334">
        <v>63.92000000000001</v>
      </c>
      <c r="F348" s="330">
        <f>ОПТ!D348*1.69</f>
        <v>67.5155</v>
      </c>
    </row>
    <row r="349" spans="1:6" ht="47.25" outlineLevel="1">
      <c r="A349" s="327" t="s">
        <v>334</v>
      </c>
      <c r="B349" s="327" t="s">
        <v>335</v>
      </c>
      <c r="C349" s="327" t="s">
        <v>336</v>
      </c>
      <c r="D349" s="333">
        <v>50.77</v>
      </c>
      <c r="E349" s="334">
        <v>81.23200000000001</v>
      </c>
      <c r="F349" s="330">
        <f>ОПТ!D349*1.69</f>
        <v>85.8013</v>
      </c>
    </row>
    <row r="350" spans="1:6" ht="31.5" outlineLevel="1">
      <c r="A350" s="327" t="s">
        <v>337</v>
      </c>
      <c r="B350" s="327" t="s">
        <v>338</v>
      </c>
      <c r="C350" s="327" t="s">
        <v>339</v>
      </c>
      <c r="D350" s="333">
        <v>78.85</v>
      </c>
      <c r="E350" s="334">
        <v>126.16</v>
      </c>
      <c r="F350" s="330">
        <f>ОПТ!D350*1.69</f>
        <v>133.2565</v>
      </c>
    </row>
    <row r="351" spans="1:6" ht="31.5" outlineLevel="1">
      <c r="A351" s="327" t="s">
        <v>340</v>
      </c>
      <c r="B351" s="327" t="s">
        <v>341</v>
      </c>
      <c r="C351" s="327" t="s">
        <v>339</v>
      </c>
      <c r="D351" s="333">
        <v>83.63</v>
      </c>
      <c r="E351" s="334">
        <v>133.808</v>
      </c>
      <c r="F351" s="330">
        <f>ОПТ!D351*1.69</f>
        <v>141.3347</v>
      </c>
    </row>
    <row r="352" spans="1:6" s="360" customFormat="1" ht="15.75" outlineLevel="1">
      <c r="A352" s="327" t="s">
        <v>342</v>
      </c>
      <c r="B352" s="327" t="s">
        <v>343</v>
      </c>
      <c r="C352" s="327" t="s">
        <v>344</v>
      </c>
      <c r="D352" s="333">
        <v>140.3</v>
      </c>
      <c r="E352" s="334">
        <v>224.48000000000002</v>
      </c>
      <c r="F352" s="330">
        <f>ОПТ!D352*1.69</f>
        <v>237.107</v>
      </c>
    </row>
    <row r="353" spans="1:6" s="360" customFormat="1" ht="31.5" outlineLevel="1">
      <c r="A353" s="327" t="s">
        <v>345</v>
      </c>
      <c r="B353" s="327" t="s">
        <v>346</v>
      </c>
      <c r="C353" s="327" t="s">
        <v>347</v>
      </c>
      <c r="D353" s="333">
        <v>239.37</v>
      </c>
      <c r="E353" s="334">
        <v>382.992</v>
      </c>
      <c r="F353" s="330">
        <f>ОПТ!D353*1.69</f>
        <v>404.5353</v>
      </c>
    </row>
    <row r="354" spans="1:6" s="360" customFormat="1" ht="31.5" outlineLevel="1">
      <c r="A354" s="327" t="s">
        <v>348</v>
      </c>
      <c r="B354" s="327" t="s">
        <v>349</v>
      </c>
      <c r="C354" s="327" t="s">
        <v>350</v>
      </c>
      <c r="D354" s="333">
        <v>293.18</v>
      </c>
      <c r="E354" s="334">
        <v>469.088</v>
      </c>
      <c r="F354" s="330">
        <f>ОПТ!D354*1.69</f>
        <v>495.4742</v>
      </c>
    </row>
    <row r="355" spans="1:6" ht="31.5" outlineLevel="1">
      <c r="A355" s="327" t="s">
        <v>351</v>
      </c>
      <c r="B355" s="327" t="s">
        <v>2084</v>
      </c>
      <c r="C355" s="327" t="s">
        <v>350</v>
      </c>
      <c r="D355" s="333">
        <v>326.57</v>
      </c>
      <c r="E355" s="334">
        <v>522.5120000000001</v>
      </c>
      <c r="F355" s="330">
        <f>ОПТ!D355*1.69</f>
        <v>551.9033</v>
      </c>
    </row>
    <row r="356" spans="1:6" ht="18.75">
      <c r="A356" s="408" t="s">
        <v>2085</v>
      </c>
      <c r="B356" s="409"/>
      <c r="C356" s="409"/>
      <c r="D356" s="409"/>
      <c r="E356" s="410"/>
      <c r="F356" s="325"/>
    </row>
    <row r="357" spans="1:6" s="331" customFormat="1" ht="15.75" outlineLevel="1">
      <c r="A357" s="355" t="s">
        <v>2086</v>
      </c>
      <c r="B357" s="345" t="s">
        <v>2087</v>
      </c>
      <c r="C357" s="345" t="s">
        <v>2088</v>
      </c>
      <c r="D357" s="333">
        <v>40.62</v>
      </c>
      <c r="E357" s="334">
        <v>64.992</v>
      </c>
      <c r="F357" s="330">
        <f>ОПТ!D357*1.69</f>
        <v>68.64779999999999</v>
      </c>
    </row>
    <row r="358" spans="1:6" s="331" customFormat="1" ht="31.5" outlineLevel="1">
      <c r="A358" s="335" t="s">
        <v>2089</v>
      </c>
      <c r="B358" s="327" t="s">
        <v>2090</v>
      </c>
      <c r="C358" s="327" t="s">
        <v>2088</v>
      </c>
      <c r="D358" s="333">
        <v>51.33</v>
      </c>
      <c r="E358" s="334">
        <v>82.128</v>
      </c>
      <c r="F358" s="330">
        <f>ОПТ!D358*1.69</f>
        <v>86.7477</v>
      </c>
    </row>
    <row r="359" spans="1:6" ht="15.75" outlineLevel="1">
      <c r="A359" s="335" t="s">
        <v>2091</v>
      </c>
      <c r="B359" s="327" t="s">
        <v>2092</v>
      </c>
      <c r="C359" s="327" t="s">
        <v>2088</v>
      </c>
      <c r="D359" s="333">
        <v>45.36</v>
      </c>
      <c r="E359" s="334">
        <v>72.57600000000001</v>
      </c>
      <c r="F359" s="330">
        <f>ОПТ!D359*1.69</f>
        <v>76.6584</v>
      </c>
    </row>
    <row r="360" spans="1:6" ht="31.5" outlineLevel="1">
      <c r="A360" s="335" t="s">
        <v>2093</v>
      </c>
      <c r="B360" s="327" t="s">
        <v>2094</v>
      </c>
      <c r="C360" s="327" t="s">
        <v>2088</v>
      </c>
      <c r="D360" s="333">
        <v>56.88</v>
      </c>
      <c r="E360" s="334">
        <v>91.00800000000001</v>
      </c>
      <c r="F360" s="330">
        <f>ОПТ!D360*1.69</f>
        <v>96.1272</v>
      </c>
    </row>
    <row r="361" spans="1:6" s="332" customFormat="1" ht="31.5" outlineLevel="1">
      <c r="A361" s="335" t="s">
        <v>2095</v>
      </c>
      <c r="B361" s="327" t="s">
        <v>2096</v>
      </c>
      <c r="C361" s="327" t="s">
        <v>2097</v>
      </c>
      <c r="D361" s="333">
        <v>492.51</v>
      </c>
      <c r="E361" s="334">
        <v>788.0160000000001</v>
      </c>
      <c r="F361" s="330">
        <f>ОПТ!D361*1.69</f>
        <v>832.3419</v>
      </c>
    </row>
    <row r="362" spans="1:5" ht="18.75">
      <c r="A362" s="408" t="s">
        <v>2098</v>
      </c>
      <c r="B362" s="409"/>
      <c r="C362" s="409"/>
      <c r="D362" s="409"/>
      <c r="E362" s="410"/>
    </row>
    <row r="363" spans="1:6" ht="15.75" outlineLevel="1">
      <c r="A363" s="327"/>
      <c r="B363" s="327" t="s">
        <v>2099</v>
      </c>
      <c r="C363" s="327" t="s">
        <v>2100</v>
      </c>
      <c r="D363" s="333">
        <v>70.8</v>
      </c>
      <c r="E363" s="334">
        <v>130.98</v>
      </c>
      <c r="F363" s="330">
        <f>ОПТ!D363*1.69</f>
        <v>119.65199999999999</v>
      </c>
    </row>
    <row r="364" spans="1:6" ht="31.5" outlineLevel="1">
      <c r="A364" s="327"/>
      <c r="B364" s="327" t="s">
        <v>2101</v>
      </c>
      <c r="C364" s="327" t="s">
        <v>2102</v>
      </c>
      <c r="D364" s="333">
        <v>112.1</v>
      </c>
      <c r="E364" s="334">
        <v>207.385</v>
      </c>
      <c r="F364" s="330">
        <f>ОПТ!D364*1.69</f>
        <v>189.44899999999998</v>
      </c>
    </row>
    <row r="365" spans="1:6" ht="47.25" outlineLevel="1">
      <c r="A365" s="327"/>
      <c r="B365" s="327" t="s">
        <v>2103</v>
      </c>
      <c r="C365" s="327" t="s">
        <v>2104</v>
      </c>
      <c r="D365" s="333">
        <v>171.11</v>
      </c>
      <c r="E365" s="334">
        <v>316.55350000000004</v>
      </c>
      <c r="F365" s="330">
        <f>ОПТ!D365*1.69</f>
        <v>289.1759</v>
      </c>
    </row>
    <row r="366" spans="1:6" s="353" customFormat="1" ht="18.75">
      <c r="A366" s="408" t="s">
        <v>2105</v>
      </c>
      <c r="B366" s="409"/>
      <c r="C366" s="409"/>
      <c r="D366" s="409"/>
      <c r="E366" s="410"/>
      <c r="F366" s="362"/>
    </row>
    <row r="367" spans="1:6" s="348" customFormat="1" ht="31.5" outlineLevel="1">
      <c r="A367" s="327" t="s">
        <v>2106</v>
      </c>
      <c r="B367" s="327" t="s">
        <v>2107</v>
      </c>
      <c r="C367" s="327" t="s">
        <v>2108</v>
      </c>
      <c r="D367" s="333">
        <v>555.4</v>
      </c>
      <c r="E367" s="334">
        <v>888.64</v>
      </c>
      <c r="F367" s="330">
        <f>ОПТ!D367*1.69</f>
        <v>938.626</v>
      </c>
    </row>
    <row r="368" spans="1:6" s="348" customFormat="1" ht="18.75">
      <c r="A368" s="408" t="s">
        <v>2109</v>
      </c>
      <c r="B368" s="409"/>
      <c r="C368" s="409"/>
      <c r="D368" s="409"/>
      <c r="E368" s="410"/>
      <c r="F368" s="347"/>
    </row>
    <row r="369" spans="1:6" s="348" customFormat="1" ht="31.5" outlineLevel="1">
      <c r="A369" s="327" t="s">
        <v>2110</v>
      </c>
      <c r="B369" s="327" t="s">
        <v>2111</v>
      </c>
      <c r="C369" s="327" t="s">
        <v>2112</v>
      </c>
      <c r="D369" s="333">
        <v>50.65</v>
      </c>
      <c r="E369" s="334">
        <v>81.04</v>
      </c>
      <c r="F369" s="330">
        <f>ОПТ!D369*1.69</f>
        <v>85.5985</v>
      </c>
    </row>
    <row r="370" spans="1:6" s="348" customFormat="1" ht="15.75" outlineLevel="1">
      <c r="A370" s="363" t="s">
        <v>2113</v>
      </c>
      <c r="B370" s="364" t="s">
        <v>2114</v>
      </c>
      <c r="C370" s="364" t="s">
        <v>2115</v>
      </c>
      <c r="D370" s="333">
        <v>97.01</v>
      </c>
      <c r="E370" s="334">
        <v>155.216</v>
      </c>
      <c r="F370" s="330"/>
    </row>
    <row r="371" spans="1:6" s="348" customFormat="1" ht="15.75" outlineLevel="1">
      <c r="A371" s="345" t="s">
        <v>2116</v>
      </c>
      <c r="B371" s="345" t="s">
        <v>273</v>
      </c>
      <c r="C371" s="345" t="s">
        <v>2117</v>
      </c>
      <c r="D371" s="333">
        <v>125.08</v>
      </c>
      <c r="E371" s="334">
        <v>200.12800000000001</v>
      </c>
      <c r="F371" s="330">
        <f>ОПТ!D371*1.69</f>
        <v>211.3852</v>
      </c>
    </row>
    <row r="372" spans="1:6" s="348" customFormat="1" ht="15.75" outlineLevel="1">
      <c r="A372" s="327" t="s">
        <v>2118</v>
      </c>
      <c r="B372" s="327" t="s">
        <v>2119</v>
      </c>
      <c r="C372" s="327" t="s">
        <v>2120</v>
      </c>
      <c r="D372" s="333">
        <v>18</v>
      </c>
      <c r="E372" s="334">
        <v>28.8</v>
      </c>
      <c r="F372" s="330">
        <f>ОПТ!D372*1.69</f>
        <v>30.419999999999998</v>
      </c>
    </row>
    <row r="373" spans="1:6" s="348" customFormat="1" ht="18.75">
      <c r="A373" s="408" t="s">
        <v>2121</v>
      </c>
      <c r="B373" s="409"/>
      <c r="C373" s="409"/>
      <c r="D373" s="409"/>
      <c r="E373" s="410"/>
      <c r="F373" s="347"/>
    </row>
    <row r="374" spans="1:6" s="348" customFormat="1" ht="15.75" outlineLevel="1">
      <c r="A374" s="327"/>
      <c r="B374" s="327" t="s">
        <v>2122</v>
      </c>
      <c r="C374" s="327" t="s">
        <v>2123</v>
      </c>
      <c r="D374" s="333">
        <v>64.9</v>
      </c>
      <c r="E374" s="334">
        <v>120.06500000000001</v>
      </c>
      <c r="F374" s="330">
        <f>ОПТ!D374*1.69</f>
        <v>109.68100000000001</v>
      </c>
    </row>
    <row r="375" spans="1:6" s="348" customFormat="1" ht="31.5" outlineLevel="1">
      <c r="A375" s="327"/>
      <c r="B375" s="327" t="s">
        <v>2124</v>
      </c>
      <c r="C375" s="327" t="s">
        <v>2125</v>
      </c>
      <c r="D375" s="333">
        <v>75</v>
      </c>
      <c r="E375" s="334">
        <v>138.75</v>
      </c>
      <c r="F375" s="330">
        <f>ОПТ!D375*1.69</f>
        <v>126.75</v>
      </c>
    </row>
    <row r="376" spans="1:6" s="348" customFormat="1" ht="31.5" outlineLevel="1">
      <c r="A376" s="327"/>
      <c r="B376" s="327" t="s">
        <v>2126</v>
      </c>
      <c r="C376" s="327" t="s">
        <v>2127</v>
      </c>
      <c r="D376" s="333">
        <v>88.5</v>
      </c>
      <c r="E376" s="334">
        <v>163.725</v>
      </c>
      <c r="F376" s="330">
        <f>ОПТ!D376*1.69</f>
        <v>149.565</v>
      </c>
    </row>
    <row r="377" spans="1:6" s="348" customFormat="1" ht="31.5" outlineLevel="1">
      <c r="A377" s="327"/>
      <c r="B377" s="327" t="s">
        <v>3498</v>
      </c>
      <c r="C377" s="365" t="s">
        <v>3499</v>
      </c>
      <c r="D377" s="333">
        <v>106.2</v>
      </c>
      <c r="E377" s="334">
        <v>196.47000000000003</v>
      </c>
      <c r="F377" s="330">
        <f>ОПТ!D377*1.69</f>
        <v>179.478</v>
      </c>
    </row>
    <row r="378" spans="1:6" s="348" customFormat="1" ht="31.5" outlineLevel="1">
      <c r="A378" s="327"/>
      <c r="B378" s="327" t="s">
        <v>2128</v>
      </c>
      <c r="C378" s="327" t="s">
        <v>3500</v>
      </c>
      <c r="D378" s="333">
        <v>194.7</v>
      </c>
      <c r="E378" s="334">
        <v>360.195</v>
      </c>
      <c r="F378" s="330">
        <f>ОПТ!D378*1.69</f>
        <v>329.04299999999995</v>
      </c>
    </row>
    <row r="379" spans="1:6" s="348" customFormat="1" ht="15.75" outlineLevel="1">
      <c r="A379" s="327"/>
      <c r="B379" s="327" t="s">
        <v>2129</v>
      </c>
      <c r="C379" s="327" t="s">
        <v>2130</v>
      </c>
      <c r="D379" s="333">
        <v>9.44</v>
      </c>
      <c r="E379" s="334">
        <v>17.464</v>
      </c>
      <c r="F379" s="330"/>
    </row>
    <row r="380" spans="1:6" s="348" customFormat="1" ht="31.5" outlineLevel="1">
      <c r="A380" s="327"/>
      <c r="B380" s="327" t="s">
        <v>2131</v>
      </c>
      <c r="C380" s="327" t="s">
        <v>723</v>
      </c>
      <c r="D380" s="333">
        <v>11.8</v>
      </c>
      <c r="E380" s="334">
        <v>21.830000000000002</v>
      </c>
      <c r="F380" s="330"/>
    </row>
    <row r="381" spans="1:6" s="348" customFormat="1" ht="15.75" outlineLevel="1">
      <c r="A381" s="327"/>
      <c r="B381" s="327" t="s">
        <v>724</v>
      </c>
      <c r="C381" s="327" t="s">
        <v>725</v>
      </c>
      <c r="D381" s="333">
        <v>12.98</v>
      </c>
      <c r="E381" s="334">
        <v>24.013</v>
      </c>
      <c r="F381" s="330">
        <f>ОПТ!D381*1.21</f>
        <v>15.7058</v>
      </c>
    </row>
    <row r="382" spans="1:6" s="348" customFormat="1" ht="15.75" outlineLevel="1">
      <c r="A382" s="327"/>
      <c r="B382" s="327" t="s">
        <v>726</v>
      </c>
      <c r="C382" s="327" t="s">
        <v>727</v>
      </c>
      <c r="D382" s="333">
        <v>5.9</v>
      </c>
      <c r="E382" s="334">
        <v>10.915000000000001</v>
      </c>
      <c r="F382" s="330">
        <f>ОПТ!D382*1.21</f>
        <v>7.139</v>
      </c>
    </row>
    <row r="383" spans="1:6" s="348" customFormat="1" ht="18.75">
      <c r="A383" s="408" t="s">
        <v>728</v>
      </c>
      <c r="B383" s="409"/>
      <c r="C383" s="409"/>
      <c r="D383" s="409"/>
      <c r="E383" s="410"/>
      <c r="F383" s="347"/>
    </row>
    <row r="384" spans="1:6" s="348" customFormat="1" ht="31.5" outlineLevel="1">
      <c r="A384" s="327" t="s">
        <v>729</v>
      </c>
      <c r="B384" s="327" t="s">
        <v>730</v>
      </c>
      <c r="C384" s="327" t="s">
        <v>731</v>
      </c>
      <c r="D384" s="351">
        <v>48</v>
      </c>
      <c r="E384" s="334">
        <v>117.60000000000001</v>
      </c>
      <c r="F384" s="330">
        <f>ОПТ!D384*1.64</f>
        <v>78.72</v>
      </c>
    </row>
    <row r="385" spans="1:6" s="348" customFormat="1" ht="31.5" outlineLevel="1">
      <c r="A385" s="327"/>
      <c r="B385" s="327" t="s">
        <v>732</v>
      </c>
      <c r="C385" s="327" t="s">
        <v>733</v>
      </c>
      <c r="D385" s="333">
        <v>197.62</v>
      </c>
      <c r="E385" s="334">
        <v>335.954</v>
      </c>
      <c r="F385" s="330">
        <f>ОПТ!D385*1.64</f>
        <v>324.0968</v>
      </c>
    </row>
    <row r="386" spans="1:6" s="348" customFormat="1" ht="31.5" outlineLevel="1">
      <c r="A386" s="327"/>
      <c r="B386" s="327" t="s">
        <v>734</v>
      </c>
      <c r="C386" s="327" t="s">
        <v>735</v>
      </c>
      <c r="D386" s="333">
        <v>22.42</v>
      </c>
      <c r="E386" s="334">
        <v>38.114000000000004</v>
      </c>
      <c r="F386" s="330"/>
    </row>
    <row r="387" spans="1:6" s="348" customFormat="1" ht="15.75" outlineLevel="1">
      <c r="A387" s="327"/>
      <c r="B387" s="327" t="s">
        <v>736</v>
      </c>
      <c r="C387" s="327" t="s">
        <v>737</v>
      </c>
      <c r="D387" s="333">
        <v>100.3</v>
      </c>
      <c r="E387" s="334">
        <v>132.39600000000002</v>
      </c>
      <c r="F387" s="330">
        <f>ОПТ!D387*1.39</f>
        <v>139.41699999999997</v>
      </c>
    </row>
    <row r="388" spans="1:6" s="348" customFormat="1" ht="31.5" outlineLevel="1">
      <c r="A388" s="327"/>
      <c r="B388" s="350" t="s">
        <v>738</v>
      </c>
      <c r="C388" s="365" t="s">
        <v>3501</v>
      </c>
      <c r="D388" s="333">
        <v>627.17</v>
      </c>
      <c r="E388" s="334">
        <v>827.8643999999999</v>
      </c>
      <c r="F388" s="330"/>
    </row>
    <row r="389" spans="1:6" s="348" customFormat="1" ht="31.5" outlineLevel="1">
      <c r="A389" s="327"/>
      <c r="B389" s="350" t="s">
        <v>738</v>
      </c>
      <c r="C389" s="365" t="s">
        <v>3502</v>
      </c>
      <c r="D389" s="333">
        <v>334.53</v>
      </c>
      <c r="E389" s="334">
        <v>441.57959999999997</v>
      </c>
      <c r="F389" s="330"/>
    </row>
    <row r="390" spans="1:6" s="348" customFormat="1" ht="15.75" outlineLevel="1">
      <c r="A390" s="327" t="s">
        <v>739</v>
      </c>
      <c r="B390" s="327" t="s">
        <v>740</v>
      </c>
      <c r="C390" s="327" t="s">
        <v>741</v>
      </c>
      <c r="D390" s="333">
        <v>69.8</v>
      </c>
      <c r="E390" s="334">
        <v>108.19</v>
      </c>
      <c r="F390" s="330">
        <f>ОПТ!D390*1.64</f>
        <v>114.472</v>
      </c>
    </row>
    <row r="391" spans="1:6" s="348" customFormat="1" ht="15.75" outlineLevel="1">
      <c r="A391" s="327" t="s">
        <v>742</v>
      </c>
      <c r="B391" s="327" t="s">
        <v>743</v>
      </c>
      <c r="C391" s="327" t="s">
        <v>744</v>
      </c>
      <c r="D391" s="333">
        <v>62.06</v>
      </c>
      <c r="E391" s="334">
        <v>96.19300000000001</v>
      </c>
      <c r="F391" s="330">
        <f>ОПТ!D391*1.64</f>
        <v>101.77839999999999</v>
      </c>
    </row>
    <row r="392" spans="1:6" s="348" customFormat="1" ht="47.25" outlineLevel="1">
      <c r="A392" s="327"/>
      <c r="B392" s="327" t="s">
        <v>1048</v>
      </c>
      <c r="C392" s="327" t="s">
        <v>3503</v>
      </c>
      <c r="D392" s="333">
        <v>298.8</v>
      </c>
      <c r="E392" s="334">
        <v>507.96</v>
      </c>
      <c r="F392" s="330">
        <f>ОПТ!D392*1.64</f>
        <v>490.032</v>
      </c>
    </row>
    <row r="393" spans="1:6" s="348" customFormat="1" ht="18.75">
      <c r="A393" s="414" t="s">
        <v>1049</v>
      </c>
      <c r="B393" s="415"/>
      <c r="C393" s="415"/>
      <c r="D393" s="415"/>
      <c r="E393" s="416"/>
      <c r="F393" s="347"/>
    </row>
    <row r="394" spans="1:6" s="348" customFormat="1" ht="15.75" outlineLevel="1">
      <c r="A394" s="345"/>
      <c r="B394" s="327" t="s">
        <v>1050</v>
      </c>
      <c r="C394" s="366" t="s">
        <v>1051</v>
      </c>
      <c r="D394" s="333">
        <v>230.1</v>
      </c>
      <c r="E394" s="334">
        <v>425.685</v>
      </c>
      <c r="F394" s="330">
        <f>ОПТ!D394*1.54</f>
        <v>354.354</v>
      </c>
    </row>
    <row r="395" spans="1:6" s="348" customFormat="1" ht="15.75" outlineLevel="1">
      <c r="A395" s="345"/>
      <c r="B395" s="327" t="s">
        <v>1052</v>
      </c>
      <c r="C395" s="345" t="s">
        <v>1053</v>
      </c>
      <c r="D395" s="333">
        <v>371.7</v>
      </c>
      <c r="E395" s="334">
        <v>687.645</v>
      </c>
      <c r="F395" s="330">
        <f>ОПТ!D395*1.54</f>
        <v>572.418</v>
      </c>
    </row>
    <row r="396" spans="1:6" s="348" customFormat="1" ht="15.75" outlineLevel="1">
      <c r="A396" s="345"/>
      <c r="B396" s="327" t="s">
        <v>1054</v>
      </c>
      <c r="C396" s="345" t="s">
        <v>1055</v>
      </c>
      <c r="D396" s="333">
        <v>442.5</v>
      </c>
      <c r="E396" s="334">
        <v>818.625</v>
      </c>
      <c r="F396" s="330"/>
    </row>
    <row r="397" spans="1:6" s="348" customFormat="1" ht="15.75" outlineLevel="1">
      <c r="A397" s="345"/>
      <c r="B397" s="327" t="s">
        <v>1056</v>
      </c>
      <c r="C397" s="345" t="s">
        <v>1057</v>
      </c>
      <c r="D397" s="333">
        <v>383.5</v>
      </c>
      <c r="E397" s="334">
        <v>709.475</v>
      </c>
      <c r="F397" s="330">
        <f>ОПТ!D397*1.54</f>
        <v>590.59</v>
      </c>
    </row>
    <row r="398" spans="1:6" s="353" customFormat="1" ht="15.75" outlineLevel="1">
      <c r="A398" s="345"/>
      <c r="B398" s="327" t="s">
        <v>1058</v>
      </c>
      <c r="C398" s="345" t="s">
        <v>1059</v>
      </c>
      <c r="D398" s="333">
        <v>413</v>
      </c>
      <c r="E398" s="334">
        <v>764.0500000000001</v>
      </c>
      <c r="F398" s="330">
        <f>ОПТ!D398*1.54</f>
        <v>636.02</v>
      </c>
    </row>
    <row r="399" spans="1:6" s="353" customFormat="1" ht="47.25" outlineLevel="1">
      <c r="A399" s="345"/>
      <c r="B399" s="327" t="s">
        <v>1060</v>
      </c>
      <c r="C399" s="345" t="s">
        <v>3504</v>
      </c>
      <c r="D399" s="333">
        <v>371.7</v>
      </c>
      <c r="E399" s="334">
        <v>687.645</v>
      </c>
      <c r="F399" s="330"/>
    </row>
    <row r="400" spans="1:6" s="348" customFormat="1" ht="15.75" outlineLevel="1">
      <c r="A400" s="345"/>
      <c r="B400" s="327" t="s">
        <v>1061</v>
      </c>
      <c r="C400" s="345" t="s">
        <v>1062</v>
      </c>
      <c r="D400" s="333">
        <v>513.3</v>
      </c>
      <c r="E400" s="334">
        <v>949.605</v>
      </c>
      <c r="F400" s="330">
        <f>ОПТ!D400*1.54</f>
        <v>790.482</v>
      </c>
    </row>
    <row r="401" spans="1:6" s="348" customFormat="1" ht="15.75" outlineLevel="1">
      <c r="A401" s="345"/>
      <c r="B401" s="327" t="s">
        <v>1063</v>
      </c>
      <c r="C401" s="345" t="s">
        <v>1064</v>
      </c>
      <c r="D401" s="333">
        <v>649</v>
      </c>
      <c r="E401" s="334">
        <v>1200.65</v>
      </c>
      <c r="F401" s="330"/>
    </row>
    <row r="402" spans="1:6" s="348" customFormat="1" ht="15.75" outlineLevel="1">
      <c r="A402" s="345"/>
      <c r="B402" s="327" t="s">
        <v>1065</v>
      </c>
      <c r="C402" s="345" t="s">
        <v>1066</v>
      </c>
      <c r="D402" s="333">
        <v>525.1</v>
      </c>
      <c r="E402" s="334">
        <v>971.4350000000001</v>
      </c>
      <c r="F402" s="330"/>
    </row>
    <row r="403" spans="1:6" s="353" customFormat="1" ht="15.75" outlineLevel="1">
      <c r="A403" s="327"/>
      <c r="B403" s="327" t="s">
        <v>1067</v>
      </c>
      <c r="C403" s="327" t="s">
        <v>1068</v>
      </c>
      <c r="D403" s="333">
        <v>566.4</v>
      </c>
      <c r="E403" s="334">
        <v>1047.84</v>
      </c>
      <c r="F403" s="330"/>
    </row>
    <row r="404" spans="1:6" s="348" customFormat="1" ht="15.75" outlineLevel="1">
      <c r="A404" s="345"/>
      <c r="B404" s="327" t="s">
        <v>1069</v>
      </c>
      <c r="C404" s="345" t="s">
        <v>1070</v>
      </c>
      <c r="D404" s="333">
        <v>678.5</v>
      </c>
      <c r="E404" s="334">
        <v>1255.2250000000001</v>
      </c>
      <c r="F404" s="330"/>
    </row>
    <row r="405" spans="1:6" s="348" customFormat="1" ht="15.75" outlineLevel="1">
      <c r="A405" s="345"/>
      <c r="B405" s="327" t="s">
        <v>1071</v>
      </c>
      <c r="C405" s="345" t="s">
        <v>1072</v>
      </c>
      <c r="D405" s="333">
        <v>814.2</v>
      </c>
      <c r="E405" s="334">
        <v>1506.2700000000002</v>
      </c>
      <c r="F405" s="330"/>
    </row>
    <row r="406" spans="1:6" s="353" customFormat="1" ht="31.5" outlineLevel="1">
      <c r="A406" s="327"/>
      <c r="B406" s="327" t="s">
        <v>1073</v>
      </c>
      <c r="C406" s="327" t="s">
        <v>1074</v>
      </c>
      <c r="D406" s="333">
        <v>690.3</v>
      </c>
      <c r="E406" s="334">
        <v>1277.055</v>
      </c>
      <c r="F406" s="330"/>
    </row>
    <row r="407" spans="1:6" s="348" customFormat="1" ht="15.75" outlineLevel="1">
      <c r="A407" s="345"/>
      <c r="B407" s="327" t="s">
        <v>1075</v>
      </c>
      <c r="C407" s="345" t="s">
        <v>1076</v>
      </c>
      <c r="D407" s="333">
        <v>743.4</v>
      </c>
      <c r="E407" s="334">
        <v>1375.29</v>
      </c>
      <c r="F407" s="330"/>
    </row>
    <row r="408" spans="1:6" s="348" customFormat="1" ht="15.75" outlineLevel="1">
      <c r="A408" s="345"/>
      <c r="B408" s="327" t="s">
        <v>1077</v>
      </c>
      <c r="C408" s="345" t="s">
        <v>1078</v>
      </c>
      <c r="D408" s="333">
        <v>595.9</v>
      </c>
      <c r="E408" s="334">
        <v>1102.415</v>
      </c>
      <c r="F408" s="330"/>
    </row>
    <row r="409" spans="1:6" s="348" customFormat="1" ht="15.75" outlineLevel="1">
      <c r="A409" s="345"/>
      <c r="B409" s="327" t="s">
        <v>1079</v>
      </c>
      <c r="C409" s="345" t="s">
        <v>1080</v>
      </c>
      <c r="D409" s="333">
        <v>737.5</v>
      </c>
      <c r="E409" s="334">
        <v>1364.375</v>
      </c>
      <c r="F409" s="330"/>
    </row>
    <row r="410" spans="1:6" s="348" customFormat="1" ht="15.75" outlineLevel="1">
      <c r="A410" s="345"/>
      <c r="B410" s="327" t="s">
        <v>1081</v>
      </c>
      <c r="C410" s="345" t="s">
        <v>1082</v>
      </c>
      <c r="D410" s="333">
        <v>607.7</v>
      </c>
      <c r="E410" s="334">
        <v>1124.2450000000001</v>
      </c>
      <c r="F410" s="330"/>
    </row>
    <row r="411" spans="1:6" s="348" customFormat="1" ht="15.75" outlineLevel="1">
      <c r="A411" s="345"/>
      <c r="B411" s="327" t="s">
        <v>1083</v>
      </c>
      <c r="C411" s="345" t="s">
        <v>1084</v>
      </c>
      <c r="D411" s="333">
        <v>666.7</v>
      </c>
      <c r="E411" s="334">
        <v>1233.3950000000002</v>
      </c>
      <c r="F411" s="330"/>
    </row>
    <row r="412" spans="1:6" s="348" customFormat="1" ht="15.75" outlineLevel="1">
      <c r="A412" s="345"/>
      <c r="B412" s="327" t="s">
        <v>1085</v>
      </c>
      <c r="C412" s="345" t="s">
        <v>1086</v>
      </c>
      <c r="D412" s="333">
        <v>147.5</v>
      </c>
      <c r="E412" s="334">
        <v>272.875</v>
      </c>
      <c r="F412" s="330"/>
    </row>
    <row r="413" spans="1:6" s="353" customFormat="1" ht="15.75" outlineLevel="1">
      <c r="A413" s="327"/>
      <c r="B413" s="327" t="s">
        <v>1087</v>
      </c>
      <c r="C413" s="327" t="s">
        <v>1088</v>
      </c>
      <c r="D413" s="333">
        <v>241.9</v>
      </c>
      <c r="E413" s="334">
        <v>447.51500000000004</v>
      </c>
      <c r="F413" s="330"/>
    </row>
    <row r="414" spans="1:6" s="348" customFormat="1" ht="15.75" outlineLevel="1">
      <c r="A414" s="345"/>
      <c r="B414" s="327" t="s">
        <v>1089</v>
      </c>
      <c r="C414" s="345" t="s">
        <v>1090</v>
      </c>
      <c r="D414" s="333">
        <v>177</v>
      </c>
      <c r="E414" s="334">
        <v>327.45</v>
      </c>
      <c r="F414" s="330"/>
    </row>
    <row r="415" spans="1:6" s="348" customFormat="1" ht="31.5" outlineLevel="1">
      <c r="A415" s="345"/>
      <c r="B415" s="327" t="s">
        <v>1091</v>
      </c>
      <c r="C415" s="345" t="s">
        <v>1092</v>
      </c>
      <c r="D415" s="333">
        <v>271.4</v>
      </c>
      <c r="E415" s="334">
        <v>502.09</v>
      </c>
      <c r="F415" s="330"/>
    </row>
    <row r="416" spans="1:6" s="348" customFormat="1" ht="15.75" outlineLevel="1">
      <c r="A416" s="345"/>
      <c r="B416" s="327" t="s">
        <v>1093</v>
      </c>
      <c r="C416" s="345" t="s">
        <v>1094</v>
      </c>
      <c r="D416" s="333">
        <v>295</v>
      </c>
      <c r="E416" s="334">
        <v>545.75</v>
      </c>
      <c r="F416" s="330"/>
    </row>
    <row r="417" spans="1:6" s="348" customFormat="1" ht="31.5" outlineLevel="1">
      <c r="A417" s="345"/>
      <c r="B417" s="327" t="s">
        <v>1095</v>
      </c>
      <c r="C417" s="345" t="s">
        <v>1096</v>
      </c>
      <c r="D417" s="333">
        <v>389.4</v>
      </c>
      <c r="E417" s="334">
        <v>720.39</v>
      </c>
      <c r="F417" s="330"/>
    </row>
    <row r="418" spans="1:6" s="348" customFormat="1" ht="15.75" outlineLevel="1">
      <c r="A418" s="345"/>
      <c r="B418" s="327" t="s">
        <v>1097</v>
      </c>
      <c r="C418" s="345" t="s">
        <v>1098</v>
      </c>
      <c r="D418" s="333">
        <v>171.1</v>
      </c>
      <c r="E418" s="334">
        <v>316.535</v>
      </c>
      <c r="F418" s="330"/>
    </row>
    <row r="419" spans="1:6" s="348" customFormat="1" ht="15.75" outlineLevel="1">
      <c r="A419" s="345"/>
      <c r="B419" s="327" t="s">
        <v>1099</v>
      </c>
      <c r="C419" s="345" t="s">
        <v>1100</v>
      </c>
      <c r="D419" s="333">
        <v>265.5</v>
      </c>
      <c r="E419" s="334">
        <v>491.175</v>
      </c>
      <c r="F419" s="330"/>
    </row>
    <row r="420" spans="1:6" s="348" customFormat="1" ht="15.75" outlineLevel="1">
      <c r="A420" s="345"/>
      <c r="B420" s="327" t="s">
        <v>1101</v>
      </c>
      <c r="C420" s="345" t="s">
        <v>1102</v>
      </c>
      <c r="D420" s="333">
        <v>206.5</v>
      </c>
      <c r="E420" s="334">
        <v>382.02500000000003</v>
      </c>
      <c r="F420" s="330"/>
    </row>
    <row r="421" spans="1:6" s="353" customFormat="1" ht="31.5" outlineLevel="1">
      <c r="A421" s="327"/>
      <c r="B421" s="327" t="s">
        <v>1103</v>
      </c>
      <c r="C421" s="327" t="s">
        <v>1104</v>
      </c>
      <c r="D421" s="333">
        <v>300.9</v>
      </c>
      <c r="E421" s="334">
        <v>556.665</v>
      </c>
      <c r="F421" s="330"/>
    </row>
    <row r="422" spans="1:6" s="348" customFormat="1" ht="15.75" outlineLevel="1">
      <c r="A422" s="345"/>
      <c r="B422" s="327" t="s">
        <v>1105</v>
      </c>
      <c r="C422" s="345" t="s">
        <v>1106</v>
      </c>
      <c r="D422" s="333">
        <v>236</v>
      </c>
      <c r="E422" s="334">
        <v>436.6</v>
      </c>
      <c r="F422" s="330"/>
    </row>
    <row r="423" spans="1:6" s="348" customFormat="1" ht="15.75" outlineLevel="1">
      <c r="A423" s="327"/>
      <c r="B423" s="327" t="s">
        <v>1107</v>
      </c>
      <c r="C423" s="345" t="s">
        <v>1108</v>
      </c>
      <c r="D423" s="333">
        <v>330.4</v>
      </c>
      <c r="E423" s="334">
        <v>611.24</v>
      </c>
      <c r="F423" s="330">
        <f>ОПТ!D423*1.54</f>
        <v>508.816</v>
      </c>
    </row>
    <row r="424" spans="1:6" s="348" customFormat="1" ht="47.25" outlineLevel="1">
      <c r="A424" s="327"/>
      <c r="B424" s="367" t="s">
        <v>2812</v>
      </c>
      <c r="C424" s="345" t="s">
        <v>3505</v>
      </c>
      <c r="D424" s="333">
        <v>135.7</v>
      </c>
      <c r="E424" s="334">
        <v>251.045</v>
      </c>
      <c r="F424" s="330"/>
    </row>
    <row r="425" spans="1:6" s="348" customFormat="1" ht="15.75" outlineLevel="1">
      <c r="A425" s="327"/>
      <c r="B425" s="327" t="s">
        <v>1109</v>
      </c>
      <c r="C425" s="345" t="s">
        <v>1110</v>
      </c>
      <c r="D425" s="333">
        <v>632.5</v>
      </c>
      <c r="E425" s="334">
        <v>1170.125</v>
      </c>
      <c r="F425" s="330"/>
    </row>
    <row r="426" spans="1:6" s="348" customFormat="1" ht="15.75" outlineLevel="1">
      <c r="A426" s="327"/>
      <c r="B426" s="327" t="s">
        <v>1111</v>
      </c>
      <c r="C426" s="345" t="s">
        <v>1112</v>
      </c>
      <c r="D426" s="333">
        <v>522.5</v>
      </c>
      <c r="E426" s="334">
        <v>966.625</v>
      </c>
      <c r="F426" s="330"/>
    </row>
    <row r="427" spans="1:6" s="348" customFormat="1" ht="15.75" outlineLevel="1">
      <c r="A427" s="327"/>
      <c r="B427" s="327" t="s">
        <v>1113</v>
      </c>
      <c r="C427" s="345" t="s">
        <v>1114</v>
      </c>
      <c r="D427" s="333">
        <v>361</v>
      </c>
      <c r="E427" s="334">
        <v>667.85</v>
      </c>
      <c r="F427" s="330"/>
    </row>
    <row r="428" spans="1:6" s="348" customFormat="1" ht="15.75" outlineLevel="1">
      <c r="A428" s="327"/>
      <c r="B428" s="327" t="s">
        <v>1115</v>
      </c>
      <c r="C428" s="345" t="s">
        <v>1116</v>
      </c>
      <c r="D428" s="333">
        <v>315.5</v>
      </c>
      <c r="E428" s="334">
        <v>583.6750000000001</v>
      </c>
      <c r="F428" s="330"/>
    </row>
    <row r="429" spans="1:6" s="348" customFormat="1" ht="31.5" outlineLevel="1">
      <c r="A429" s="327"/>
      <c r="B429" s="327" t="s">
        <v>1117</v>
      </c>
      <c r="C429" s="345" t="s">
        <v>1118</v>
      </c>
      <c r="D429" s="333">
        <v>295</v>
      </c>
      <c r="E429" s="334">
        <v>545.75</v>
      </c>
      <c r="F429" s="330"/>
    </row>
    <row r="430" spans="1:6" s="348" customFormat="1" ht="31.5" outlineLevel="1">
      <c r="A430" s="327"/>
      <c r="B430" s="327" t="s">
        <v>1119</v>
      </c>
      <c r="C430" s="345" t="s">
        <v>1120</v>
      </c>
      <c r="D430" s="333">
        <v>554.6</v>
      </c>
      <c r="E430" s="334">
        <v>1026.01</v>
      </c>
      <c r="F430" s="330"/>
    </row>
    <row r="431" spans="1:6" s="348" customFormat="1" ht="31.5" outlineLevel="1">
      <c r="A431" s="327"/>
      <c r="B431" s="327" t="s">
        <v>1121</v>
      </c>
      <c r="C431" s="345" t="s">
        <v>1122</v>
      </c>
      <c r="D431" s="333">
        <v>377.6</v>
      </c>
      <c r="E431" s="334">
        <v>698.5600000000001</v>
      </c>
      <c r="F431" s="330"/>
    </row>
    <row r="432" spans="1:6" s="348" customFormat="1" ht="15.75" outlineLevel="1">
      <c r="A432" s="327"/>
      <c r="B432" s="327" t="s">
        <v>1123</v>
      </c>
      <c r="C432" s="345" t="s">
        <v>1124</v>
      </c>
      <c r="D432" s="333">
        <v>472</v>
      </c>
      <c r="E432" s="334">
        <v>873.2</v>
      </c>
      <c r="F432" s="330"/>
    </row>
    <row r="433" spans="1:6" s="353" customFormat="1" ht="15.75" outlineLevel="1">
      <c r="A433" s="327"/>
      <c r="B433" s="327" t="s">
        <v>1693</v>
      </c>
      <c r="C433" s="327" t="s">
        <v>1694</v>
      </c>
      <c r="D433" s="333">
        <v>1203.6</v>
      </c>
      <c r="E433" s="334">
        <v>2226.66</v>
      </c>
      <c r="F433" s="330">
        <f>ОПТ!D433*1.54</f>
        <v>1853.5439999999999</v>
      </c>
    </row>
    <row r="434" spans="1:6" s="353" customFormat="1" ht="15.75" outlineLevel="1">
      <c r="A434" s="327"/>
      <c r="B434" s="327" t="s">
        <v>1695</v>
      </c>
      <c r="C434" s="327" t="s">
        <v>1696</v>
      </c>
      <c r="D434" s="333">
        <v>1298</v>
      </c>
      <c r="E434" s="334">
        <v>2401.3</v>
      </c>
      <c r="F434" s="330">
        <f>ОПТ!D434*1.54</f>
        <v>1998.92</v>
      </c>
    </row>
    <row r="435" spans="1:6" s="353" customFormat="1" ht="15.75" outlineLevel="1">
      <c r="A435" s="327"/>
      <c r="B435" s="327" t="s">
        <v>1697</v>
      </c>
      <c r="C435" s="327" t="s">
        <v>1698</v>
      </c>
      <c r="D435" s="333">
        <v>1416</v>
      </c>
      <c r="E435" s="334">
        <v>2053.2</v>
      </c>
      <c r="F435" s="330">
        <f>ОПТ!D435*1.54</f>
        <v>2180.64</v>
      </c>
    </row>
    <row r="436" spans="1:6" s="353" customFormat="1" ht="15.75" outlineLevel="1">
      <c r="A436" s="327"/>
      <c r="B436" s="327" t="s">
        <v>1699</v>
      </c>
      <c r="C436" s="327" t="s">
        <v>1700</v>
      </c>
      <c r="D436" s="333">
        <v>1793.6</v>
      </c>
      <c r="E436" s="334">
        <v>2600.72</v>
      </c>
      <c r="F436" s="330">
        <f>ОПТ!D436*1.54</f>
        <v>2762.144</v>
      </c>
    </row>
    <row r="437" spans="1:6" s="353" customFormat="1" ht="15.75" outlineLevel="1">
      <c r="A437" s="345">
        <v>12510</v>
      </c>
      <c r="B437" s="327" t="s">
        <v>1151</v>
      </c>
      <c r="C437" s="345"/>
      <c r="D437" s="333">
        <v>407</v>
      </c>
      <c r="E437" s="334">
        <v>610.5</v>
      </c>
      <c r="F437" s="330"/>
    </row>
    <row r="438" spans="1:6" s="353" customFormat="1" ht="15.75" outlineLevel="1">
      <c r="A438" s="345"/>
      <c r="B438" s="327" t="s">
        <v>1152</v>
      </c>
      <c r="C438" s="345"/>
      <c r="D438" s="333"/>
      <c r="E438" s="334">
        <v>540</v>
      </c>
      <c r="F438" s="330"/>
    </row>
    <row r="439" spans="1:6" s="353" customFormat="1" ht="15.75" outlineLevel="1">
      <c r="A439" s="345"/>
      <c r="B439" s="327" t="s">
        <v>1153</v>
      </c>
      <c r="C439" s="345"/>
      <c r="D439" s="333">
        <v>750</v>
      </c>
      <c r="E439" s="334">
        <v>1200</v>
      </c>
      <c r="F439" s="330"/>
    </row>
    <row r="440" spans="1:6" s="353" customFormat="1" ht="15.75" outlineLevel="1">
      <c r="A440" s="345"/>
      <c r="B440" s="327" t="s">
        <v>1154</v>
      </c>
      <c r="C440" s="345"/>
      <c r="D440" s="333">
        <v>800</v>
      </c>
      <c r="E440" s="334">
        <v>1280</v>
      </c>
      <c r="F440" s="330"/>
    </row>
    <row r="441" spans="1:6" s="353" customFormat="1" ht="15.75" outlineLevel="1">
      <c r="A441" s="345"/>
      <c r="B441" s="327" t="s">
        <v>1155</v>
      </c>
      <c r="C441" s="345" t="s">
        <v>1156</v>
      </c>
      <c r="D441" s="333">
        <v>194.7</v>
      </c>
      <c r="E441" s="334">
        <v>311.52</v>
      </c>
      <c r="F441" s="330"/>
    </row>
    <row r="442" spans="1:6" s="353" customFormat="1" ht="15.75" outlineLevel="1">
      <c r="A442" s="345"/>
      <c r="B442" s="327" t="s">
        <v>1157</v>
      </c>
      <c r="C442" s="345"/>
      <c r="D442" s="333">
        <v>269.04</v>
      </c>
      <c r="E442" s="334">
        <v>430.46400000000006</v>
      </c>
      <c r="F442" s="330"/>
    </row>
    <row r="443" spans="1:6" s="353" customFormat="1" ht="31.5" outlineLevel="1">
      <c r="A443" s="345"/>
      <c r="B443" s="327" t="s">
        <v>1158</v>
      </c>
      <c r="C443" s="345" t="s">
        <v>1159</v>
      </c>
      <c r="D443" s="333">
        <v>480.26</v>
      </c>
      <c r="E443" s="334">
        <v>768.416</v>
      </c>
      <c r="F443" s="330"/>
    </row>
    <row r="444" spans="1:6" s="353" customFormat="1" ht="15.75" outlineLevel="1">
      <c r="A444" s="345"/>
      <c r="B444" s="327" t="s">
        <v>1160</v>
      </c>
      <c r="C444" s="345" t="s">
        <v>1161</v>
      </c>
      <c r="D444" s="333">
        <v>579.38</v>
      </c>
      <c r="E444" s="334">
        <v>927.008</v>
      </c>
      <c r="F444" s="330"/>
    </row>
    <row r="445" spans="1:6" s="353" customFormat="1" ht="15.75" outlineLevel="1">
      <c r="A445" s="345"/>
      <c r="B445" s="327" t="s">
        <v>1162</v>
      </c>
      <c r="C445" s="345" t="s">
        <v>1163</v>
      </c>
      <c r="D445" s="333">
        <v>404.74</v>
      </c>
      <c r="E445" s="334">
        <v>647.5840000000001</v>
      </c>
      <c r="F445" s="330"/>
    </row>
    <row r="446" spans="1:6" s="353" customFormat="1" ht="15.75" outlineLevel="1">
      <c r="A446" s="345"/>
      <c r="B446" s="327" t="s">
        <v>1164</v>
      </c>
      <c r="C446" s="345" t="s">
        <v>1165</v>
      </c>
      <c r="D446" s="333">
        <v>462.56</v>
      </c>
      <c r="E446" s="334">
        <v>740.096</v>
      </c>
      <c r="F446" s="330"/>
    </row>
    <row r="447" spans="1:6" s="353" customFormat="1" ht="15.75" outlineLevel="1">
      <c r="A447" s="345"/>
      <c r="B447" s="327" t="s">
        <v>1166</v>
      </c>
      <c r="C447" s="345" t="s">
        <v>1167</v>
      </c>
      <c r="D447" s="333">
        <v>613.72</v>
      </c>
      <c r="E447" s="334">
        <v>981.9520000000001</v>
      </c>
      <c r="F447" s="330"/>
    </row>
    <row r="448" spans="1:6" s="353" customFormat="1" ht="15.75" outlineLevel="1">
      <c r="A448" s="345"/>
      <c r="B448" s="327" t="s">
        <v>1168</v>
      </c>
      <c r="C448" s="345" t="s">
        <v>1169</v>
      </c>
      <c r="D448" s="333">
        <v>1200</v>
      </c>
      <c r="E448" s="334">
        <v>1680</v>
      </c>
      <c r="F448" s="330"/>
    </row>
    <row r="449" spans="1:6" s="353" customFormat="1" ht="15.75" outlineLevel="1">
      <c r="A449" s="345"/>
      <c r="B449" s="327" t="s">
        <v>1170</v>
      </c>
      <c r="C449" s="345" t="s">
        <v>1171</v>
      </c>
      <c r="D449" s="333">
        <v>161.66</v>
      </c>
      <c r="E449" s="334">
        <v>323.32</v>
      </c>
      <c r="F449" s="330"/>
    </row>
    <row r="450" spans="1:6" s="353" customFormat="1" ht="21">
      <c r="A450" s="411" t="s">
        <v>1172</v>
      </c>
      <c r="B450" s="412"/>
      <c r="C450" s="412"/>
      <c r="D450" s="412"/>
      <c r="E450" s="413"/>
      <c r="F450" s="362"/>
    </row>
    <row r="451" spans="1:6" s="348" customFormat="1" ht="18.75">
      <c r="A451" s="408" t="s">
        <v>1173</v>
      </c>
      <c r="B451" s="409"/>
      <c r="C451" s="409"/>
      <c r="D451" s="409"/>
      <c r="E451" s="410"/>
      <c r="F451" s="347"/>
    </row>
    <row r="452" spans="1:6" s="353" customFormat="1" ht="15.75" outlineLevel="1">
      <c r="A452" s="327" t="s">
        <v>1174</v>
      </c>
      <c r="B452" s="327" t="s">
        <v>1175</v>
      </c>
      <c r="C452" s="327" t="s">
        <v>1176</v>
      </c>
      <c r="D452" s="333">
        <v>5</v>
      </c>
      <c r="E452" s="334">
        <v>7.75</v>
      </c>
      <c r="F452" s="330">
        <f>ОПТ!D452*1.79</f>
        <v>8.95</v>
      </c>
    </row>
    <row r="453" spans="1:6" s="353" customFormat="1" ht="15.75" outlineLevel="1">
      <c r="A453" s="327" t="s">
        <v>1177</v>
      </c>
      <c r="B453" s="327" t="s">
        <v>1178</v>
      </c>
      <c r="C453" s="327" t="s">
        <v>1179</v>
      </c>
      <c r="D453" s="333">
        <v>7</v>
      </c>
      <c r="E453" s="334">
        <v>10.85</v>
      </c>
      <c r="F453" s="330">
        <f>ОПТ!D453*1.79</f>
        <v>12.530000000000001</v>
      </c>
    </row>
    <row r="454" spans="1:6" s="353" customFormat="1" ht="15.75" outlineLevel="1">
      <c r="A454" s="327" t="s">
        <v>1180</v>
      </c>
      <c r="B454" s="327" t="s">
        <v>1181</v>
      </c>
      <c r="C454" s="327" t="s">
        <v>1182</v>
      </c>
      <c r="D454" s="333">
        <v>9</v>
      </c>
      <c r="E454" s="334">
        <v>13.950000000000001</v>
      </c>
      <c r="F454" s="330">
        <f>ОПТ!D454*1.79</f>
        <v>16.11</v>
      </c>
    </row>
    <row r="455" spans="1:6" s="348" customFormat="1" ht="15.75" outlineLevel="1">
      <c r="A455" s="327" t="s">
        <v>0</v>
      </c>
      <c r="B455" s="327" t="s">
        <v>1</v>
      </c>
      <c r="C455" s="327" t="s">
        <v>1179</v>
      </c>
      <c r="D455" s="333">
        <v>15</v>
      </c>
      <c r="E455" s="334">
        <v>23.25</v>
      </c>
      <c r="F455" s="330">
        <f>ОПТ!D455*1.79</f>
        <v>26.85</v>
      </c>
    </row>
    <row r="456" spans="1:6" s="348" customFormat="1" ht="15.75" outlineLevel="1">
      <c r="A456" s="327"/>
      <c r="B456" s="327" t="s">
        <v>2</v>
      </c>
      <c r="C456" s="327" t="s">
        <v>3</v>
      </c>
      <c r="D456" s="333">
        <v>59.84</v>
      </c>
      <c r="E456" s="334">
        <v>83.776</v>
      </c>
      <c r="F456" s="330"/>
    </row>
    <row r="457" spans="1:6" s="348" customFormat="1" ht="15.75" outlineLevel="1">
      <c r="A457" s="327" t="s">
        <v>4</v>
      </c>
      <c r="B457" s="327" t="s">
        <v>5</v>
      </c>
      <c r="C457" s="327" t="s">
        <v>6</v>
      </c>
      <c r="D457" s="333">
        <v>67.18</v>
      </c>
      <c r="E457" s="334">
        <v>94.052</v>
      </c>
      <c r="F457" s="330">
        <f>ОПТ!D457*1.79</f>
        <v>120.25220000000002</v>
      </c>
    </row>
    <row r="458" spans="1:6" s="353" customFormat="1" ht="15.75" outlineLevel="1">
      <c r="A458" s="327" t="s">
        <v>7</v>
      </c>
      <c r="B458" s="327" t="s">
        <v>8</v>
      </c>
      <c r="C458" s="327" t="s">
        <v>9</v>
      </c>
      <c r="D458" s="333">
        <v>246</v>
      </c>
      <c r="E458" s="334">
        <v>344.4</v>
      </c>
      <c r="F458" s="330">
        <f>ОПТ!D458*1.79</f>
        <v>440.34000000000003</v>
      </c>
    </row>
    <row r="459" spans="1:6" s="353" customFormat="1" ht="15.75" outlineLevel="1">
      <c r="A459" s="327" t="s">
        <v>10</v>
      </c>
      <c r="B459" s="327" t="s">
        <v>11</v>
      </c>
      <c r="C459" s="327" t="s">
        <v>12</v>
      </c>
      <c r="D459" s="333">
        <v>42</v>
      </c>
      <c r="E459" s="334">
        <v>65.10000000000001</v>
      </c>
      <c r="F459" s="330">
        <f>ОПТ!D459*1.79</f>
        <v>75.18</v>
      </c>
    </row>
    <row r="460" spans="1:6" s="353" customFormat="1" ht="31.5" outlineLevel="1">
      <c r="A460" s="327" t="s">
        <v>13</v>
      </c>
      <c r="B460" s="327" t="s">
        <v>14</v>
      </c>
      <c r="C460" s="327" t="s">
        <v>15</v>
      </c>
      <c r="D460" s="333">
        <v>6.15</v>
      </c>
      <c r="E460" s="334">
        <v>9.840000000000002</v>
      </c>
      <c r="F460" s="330">
        <f>ОПТ!D460*1.49</f>
        <v>9.1635</v>
      </c>
    </row>
    <row r="461" spans="1:6" s="353" customFormat="1" ht="31.5" outlineLevel="1">
      <c r="A461" s="327" t="s">
        <v>16</v>
      </c>
      <c r="B461" s="327" t="s">
        <v>17</v>
      </c>
      <c r="C461" s="327" t="s">
        <v>15</v>
      </c>
      <c r="D461" s="333">
        <v>14.02</v>
      </c>
      <c r="E461" s="334">
        <v>22.432000000000002</v>
      </c>
      <c r="F461" s="330">
        <f>ОПТ!D461*1.79</f>
        <v>25.0958</v>
      </c>
    </row>
    <row r="462" spans="1:6" s="353" customFormat="1" ht="18.75">
      <c r="A462" s="414" t="s">
        <v>18</v>
      </c>
      <c r="B462" s="415"/>
      <c r="C462" s="415"/>
      <c r="D462" s="415"/>
      <c r="E462" s="416"/>
      <c r="F462" s="362"/>
    </row>
    <row r="463" spans="1:6" s="353" customFormat="1" ht="31.5" outlineLevel="1">
      <c r="A463" s="345"/>
      <c r="B463" s="345" t="s">
        <v>19</v>
      </c>
      <c r="C463" s="345" t="s">
        <v>20</v>
      </c>
      <c r="D463" s="333">
        <v>132.5</v>
      </c>
      <c r="E463" s="334">
        <v>185.5</v>
      </c>
      <c r="F463" s="330">
        <f>ОПТ!D463*1.64</f>
        <v>217.29999999999998</v>
      </c>
    </row>
    <row r="464" spans="1:6" s="353" customFormat="1" ht="15.75" outlineLevel="1">
      <c r="A464" s="345"/>
      <c r="B464" s="338" t="s">
        <v>21</v>
      </c>
      <c r="C464" s="339" t="s">
        <v>3506</v>
      </c>
      <c r="D464" s="333">
        <v>197.47</v>
      </c>
      <c r="E464" s="334">
        <v>276.45799999999997</v>
      </c>
      <c r="F464" s="330"/>
    </row>
    <row r="465" spans="1:6" s="353" customFormat="1" ht="15.75" outlineLevel="1">
      <c r="A465" s="345"/>
      <c r="B465" s="338" t="s">
        <v>22</v>
      </c>
      <c r="C465" s="339" t="s">
        <v>3507</v>
      </c>
      <c r="D465" s="333">
        <v>215.95</v>
      </c>
      <c r="E465" s="334">
        <v>302.33</v>
      </c>
      <c r="F465" s="330"/>
    </row>
    <row r="466" spans="1:6" s="353" customFormat="1" ht="31.5" outlineLevel="1">
      <c r="A466" s="327"/>
      <c r="B466" s="327" t="s">
        <v>23</v>
      </c>
      <c r="C466" s="327" t="s">
        <v>24</v>
      </c>
      <c r="D466" s="333">
        <v>559.32</v>
      </c>
      <c r="E466" s="334">
        <v>783.048</v>
      </c>
      <c r="F466" s="330">
        <f>ОПТ!D466*1.64</f>
        <v>917.2848</v>
      </c>
    </row>
    <row r="467" spans="1:6" s="353" customFormat="1" ht="31.5" outlineLevel="1">
      <c r="A467" s="327"/>
      <c r="B467" s="327" t="s">
        <v>25</v>
      </c>
      <c r="C467" s="327" t="s">
        <v>26</v>
      </c>
      <c r="D467" s="333">
        <v>647</v>
      </c>
      <c r="E467" s="334">
        <v>905.8</v>
      </c>
      <c r="F467" s="330">
        <f>ОПТ!D467*1.64</f>
        <v>1061.08</v>
      </c>
    </row>
    <row r="468" spans="1:6" s="353" customFormat="1" ht="31.5" outlineLevel="1">
      <c r="A468" s="327"/>
      <c r="B468" s="327" t="s">
        <v>27</v>
      </c>
      <c r="C468" s="327" t="s">
        <v>28</v>
      </c>
      <c r="D468" s="333">
        <v>100.3</v>
      </c>
      <c r="E468" s="334">
        <v>140.42</v>
      </c>
      <c r="F468" s="330">
        <f>ОПТ!D468*1.64</f>
        <v>164.492</v>
      </c>
    </row>
    <row r="469" spans="1:6" s="353" customFormat="1" ht="31.5" outlineLevel="1">
      <c r="A469" s="344" t="s">
        <v>29</v>
      </c>
      <c r="B469" s="344" t="s">
        <v>30</v>
      </c>
      <c r="C469" s="344" t="s">
        <v>31</v>
      </c>
      <c r="D469" s="368">
        <v>637.2</v>
      </c>
      <c r="E469" s="334">
        <v>892.08</v>
      </c>
      <c r="F469" s="330">
        <f>ОПТ!D469*1.64</f>
        <v>1045.008</v>
      </c>
    </row>
    <row r="470" spans="1:6" s="353" customFormat="1" ht="31.5" outlineLevel="1">
      <c r="A470" s="344" t="s">
        <v>32</v>
      </c>
      <c r="B470" s="344" t="s">
        <v>3508</v>
      </c>
      <c r="C470" s="344" t="s">
        <v>3509</v>
      </c>
      <c r="D470" s="368">
        <v>1174.1</v>
      </c>
      <c r="E470" s="334">
        <v>1643.7399999999998</v>
      </c>
      <c r="F470" s="330"/>
    </row>
    <row r="471" spans="1:6" s="353" customFormat="1" ht="31.5" outlineLevel="1">
      <c r="A471" s="344" t="s">
        <v>1232</v>
      </c>
      <c r="B471" s="344" t="s">
        <v>3510</v>
      </c>
      <c r="C471" s="344" t="s">
        <v>3511</v>
      </c>
      <c r="D471" s="368">
        <v>749.3</v>
      </c>
      <c r="E471" s="334">
        <v>1049.02</v>
      </c>
      <c r="F471" s="330"/>
    </row>
    <row r="472" spans="1:6" s="353" customFormat="1" ht="31.5" outlineLevel="1">
      <c r="A472" s="344" t="s">
        <v>1233</v>
      </c>
      <c r="B472" s="344" t="s">
        <v>1234</v>
      </c>
      <c r="C472" s="344" t="s">
        <v>1235</v>
      </c>
      <c r="D472" s="368">
        <v>955.8</v>
      </c>
      <c r="E472" s="334">
        <v>1338.12</v>
      </c>
      <c r="F472" s="330">
        <f>ОПТ!D472*1.64</f>
        <v>1567.512</v>
      </c>
    </row>
    <row r="473" spans="1:6" s="353" customFormat="1" ht="31.5" outlineLevel="1">
      <c r="A473" s="344" t="s">
        <v>1236</v>
      </c>
      <c r="B473" s="344" t="s">
        <v>3512</v>
      </c>
      <c r="C473" s="344" t="s">
        <v>3513</v>
      </c>
      <c r="D473" s="368">
        <v>1097.4</v>
      </c>
      <c r="E473" s="334">
        <v>1536.3600000000001</v>
      </c>
      <c r="F473" s="330"/>
    </row>
    <row r="474" spans="1:6" s="353" customFormat="1" ht="47.25" outlineLevel="1">
      <c r="A474" s="344"/>
      <c r="B474" s="344" t="s">
        <v>3514</v>
      </c>
      <c r="C474" s="344" t="s">
        <v>3515</v>
      </c>
      <c r="D474" s="368">
        <v>1062</v>
      </c>
      <c r="E474" s="334">
        <v>1486.8</v>
      </c>
      <c r="F474" s="330"/>
    </row>
    <row r="475" spans="1:6" s="353" customFormat="1" ht="31.5" outlineLevel="1">
      <c r="A475" s="344" t="s">
        <v>1237</v>
      </c>
      <c r="B475" s="344" t="s">
        <v>3516</v>
      </c>
      <c r="C475" s="344" t="s">
        <v>3517</v>
      </c>
      <c r="D475" s="368">
        <v>1203.6</v>
      </c>
      <c r="E475" s="334">
        <v>1685.0399999999997</v>
      </c>
      <c r="F475" s="330"/>
    </row>
    <row r="476" spans="1:6" s="353" customFormat="1" ht="31.5" outlineLevel="1">
      <c r="A476" s="344"/>
      <c r="B476" s="344" t="s">
        <v>1238</v>
      </c>
      <c r="C476" s="344" t="s">
        <v>1239</v>
      </c>
      <c r="D476" s="368">
        <v>1156.4</v>
      </c>
      <c r="E476" s="334">
        <v>1618.96</v>
      </c>
      <c r="F476" s="330"/>
    </row>
    <row r="477" spans="1:6" s="353" customFormat="1" ht="31.5" outlineLevel="1">
      <c r="A477" s="344" t="s">
        <v>1240</v>
      </c>
      <c r="B477" s="344" t="s">
        <v>3518</v>
      </c>
      <c r="C477" s="344" t="s">
        <v>3519</v>
      </c>
      <c r="D477" s="368">
        <v>1298</v>
      </c>
      <c r="E477" s="334">
        <v>1817.1999999999998</v>
      </c>
      <c r="F477" s="330"/>
    </row>
    <row r="478" spans="1:6" s="353" customFormat="1" ht="47.25" outlineLevel="1">
      <c r="A478" s="344"/>
      <c r="B478" s="344" t="s">
        <v>1241</v>
      </c>
      <c r="C478" s="344" t="s">
        <v>1242</v>
      </c>
      <c r="D478" s="368">
        <v>2360</v>
      </c>
      <c r="E478" s="334">
        <v>3304</v>
      </c>
      <c r="F478" s="330"/>
    </row>
    <row r="479" spans="1:6" s="353" customFormat="1" ht="21">
      <c r="A479" s="411" t="s">
        <v>1243</v>
      </c>
      <c r="B479" s="412"/>
      <c r="C479" s="412"/>
      <c r="D479" s="412"/>
      <c r="E479" s="413"/>
      <c r="F479" s="362"/>
    </row>
    <row r="480" spans="1:6" s="353" customFormat="1" ht="18.75">
      <c r="A480" s="408" t="s">
        <v>1244</v>
      </c>
      <c r="B480" s="409"/>
      <c r="C480" s="409"/>
      <c r="D480" s="409"/>
      <c r="E480" s="410"/>
      <c r="F480" s="362"/>
    </row>
    <row r="481" spans="1:6" s="353" customFormat="1" ht="15.75" outlineLevel="1">
      <c r="A481" s="327" t="s">
        <v>1245</v>
      </c>
      <c r="B481" s="327" t="s">
        <v>1246</v>
      </c>
      <c r="C481" s="327" t="s">
        <v>1247</v>
      </c>
      <c r="D481" s="333">
        <v>7</v>
      </c>
      <c r="E481" s="334">
        <v>12.950000000000001</v>
      </c>
      <c r="F481" s="330">
        <f>ОПТ!D481*1.49</f>
        <v>10.43</v>
      </c>
    </row>
    <row r="482" spans="1:6" s="353" customFormat="1" ht="31.5" outlineLevel="1">
      <c r="A482" s="327" t="s">
        <v>1248</v>
      </c>
      <c r="B482" s="327" t="s">
        <v>1249</v>
      </c>
      <c r="C482" s="327" t="s">
        <v>1250</v>
      </c>
      <c r="D482" s="333">
        <v>14.4</v>
      </c>
      <c r="E482" s="334">
        <v>26.64</v>
      </c>
      <c r="F482" s="330">
        <f>ОПТ!D482*1.49</f>
        <v>21.456</v>
      </c>
    </row>
    <row r="483" spans="1:6" s="353" customFormat="1" ht="31.5" outlineLevel="1">
      <c r="A483" s="327"/>
      <c r="B483" s="327" t="s">
        <v>1251</v>
      </c>
      <c r="C483" s="327" t="s">
        <v>1147</v>
      </c>
      <c r="D483" s="333">
        <v>12.99</v>
      </c>
      <c r="E483" s="334">
        <v>15.7179</v>
      </c>
      <c r="F483" s="330">
        <f>ОПТ!D483*1.49</f>
        <v>19.3551</v>
      </c>
    </row>
    <row r="484" spans="1:6" s="353" customFormat="1" ht="31.5" outlineLevel="1">
      <c r="A484" s="327"/>
      <c r="B484" s="327" t="s">
        <v>1146</v>
      </c>
      <c r="C484" s="327" t="s">
        <v>1148</v>
      </c>
      <c r="D484" s="333">
        <v>33.04</v>
      </c>
      <c r="E484" s="334">
        <v>39.9784</v>
      </c>
      <c r="F484" s="330"/>
    </row>
    <row r="485" spans="1:6" s="353" customFormat="1" ht="47.25" outlineLevel="1">
      <c r="A485" s="327"/>
      <c r="B485" s="327" t="s">
        <v>1252</v>
      </c>
      <c r="C485" s="327" t="s">
        <v>1253</v>
      </c>
      <c r="D485" s="333">
        <v>70.8</v>
      </c>
      <c r="E485" s="334">
        <v>85.66799999999999</v>
      </c>
      <c r="F485" s="330">
        <f>ОПТ!D485*1.49</f>
        <v>105.49199999999999</v>
      </c>
    </row>
    <row r="486" spans="1:6" s="353" customFormat="1" ht="31.5" outlineLevel="1">
      <c r="A486" s="327"/>
      <c r="B486" s="327" t="s">
        <v>1254</v>
      </c>
      <c r="C486" s="327" t="s">
        <v>1255</v>
      </c>
      <c r="D486" s="333">
        <v>64.9</v>
      </c>
      <c r="E486" s="334">
        <v>78.52900000000001</v>
      </c>
      <c r="F486" s="330">
        <f>ОПТ!D486*1.49</f>
        <v>96.70100000000001</v>
      </c>
    </row>
    <row r="487" spans="1:6" s="353" customFormat="1" ht="31.5" outlineLevel="1">
      <c r="A487" s="327"/>
      <c r="B487" s="327" t="s">
        <v>1256</v>
      </c>
      <c r="C487" s="327" t="s">
        <v>1257</v>
      </c>
      <c r="D487" s="333">
        <v>147.5</v>
      </c>
      <c r="E487" s="334">
        <v>178.475</v>
      </c>
      <c r="F487" s="330">
        <f>ОПТ!D487*1.49</f>
        <v>219.775</v>
      </c>
    </row>
    <row r="488" spans="1:6" s="353" customFormat="1" ht="31.5" outlineLevel="1">
      <c r="A488" s="327"/>
      <c r="B488" s="327" t="s">
        <v>1258</v>
      </c>
      <c r="C488" s="327" t="s">
        <v>1259</v>
      </c>
      <c r="D488" s="333">
        <v>141.6</v>
      </c>
      <c r="E488" s="334">
        <v>171.33599999999998</v>
      </c>
      <c r="F488" s="330">
        <f>ОПТ!D488*1.49</f>
        <v>210.98399999999998</v>
      </c>
    </row>
    <row r="489" spans="1:6" s="353" customFormat="1" ht="31.5" outlineLevel="1">
      <c r="A489" s="327"/>
      <c r="B489" s="327" t="s">
        <v>1260</v>
      </c>
      <c r="C489" s="327" t="s">
        <v>1261</v>
      </c>
      <c r="D489" s="333">
        <v>200.6</v>
      </c>
      <c r="E489" s="334">
        <v>242.726</v>
      </c>
      <c r="F489" s="330">
        <f>ОПТ!D489*1.49</f>
        <v>298.894</v>
      </c>
    </row>
    <row r="490" spans="1:6" s="353" customFormat="1" ht="31.5" outlineLevel="1">
      <c r="A490" s="327"/>
      <c r="B490" s="327" t="s">
        <v>1262</v>
      </c>
      <c r="C490" s="327" t="s">
        <v>1263</v>
      </c>
      <c r="D490" s="333">
        <v>114.46</v>
      </c>
      <c r="E490" s="334">
        <v>138.4966</v>
      </c>
      <c r="F490" s="330">
        <f>ОПТ!D490*1.49</f>
        <v>170.5454</v>
      </c>
    </row>
    <row r="491" spans="1:6" s="353" customFormat="1" ht="31.5" outlineLevel="1">
      <c r="A491" s="327"/>
      <c r="B491" s="327" t="s">
        <v>1264</v>
      </c>
      <c r="C491" s="327" t="s">
        <v>1265</v>
      </c>
      <c r="D491" s="333">
        <v>78.47</v>
      </c>
      <c r="E491" s="334">
        <v>94.9487</v>
      </c>
      <c r="F491" s="330">
        <f>ОПТ!D491*1.49</f>
        <v>116.9203</v>
      </c>
    </row>
    <row r="492" spans="1:6" s="353" customFormat="1" ht="18.75">
      <c r="A492" s="408" t="s">
        <v>1266</v>
      </c>
      <c r="B492" s="409"/>
      <c r="C492" s="409"/>
      <c r="D492" s="409"/>
      <c r="E492" s="410"/>
      <c r="F492" s="362"/>
    </row>
    <row r="493" spans="1:6" s="353" customFormat="1" ht="15.75" outlineLevel="1">
      <c r="A493" s="327"/>
      <c r="B493" s="327" t="s">
        <v>1267</v>
      </c>
      <c r="C493" s="327" t="s">
        <v>1268</v>
      </c>
      <c r="D493" s="333">
        <v>139</v>
      </c>
      <c r="E493" s="334">
        <v>257.15000000000003</v>
      </c>
      <c r="F493" s="330">
        <v>231</v>
      </c>
    </row>
    <row r="494" spans="1:6" s="353" customFormat="1" ht="15.75" outlineLevel="1">
      <c r="A494" s="327"/>
      <c r="B494" s="327" t="s">
        <v>1269</v>
      </c>
      <c r="C494" s="327" t="s">
        <v>1268</v>
      </c>
      <c r="D494" s="333">
        <v>145</v>
      </c>
      <c r="E494" s="334">
        <v>268.25</v>
      </c>
      <c r="F494" s="330">
        <f>ОПТ!D494*1.49</f>
        <v>216.05</v>
      </c>
    </row>
    <row r="495" spans="1:6" s="353" customFormat="1" ht="31.5" outlineLevel="1">
      <c r="A495" s="327"/>
      <c r="B495" s="327" t="s">
        <v>1270</v>
      </c>
      <c r="C495" s="327" t="s">
        <v>1271</v>
      </c>
      <c r="D495" s="369">
        <v>41</v>
      </c>
      <c r="E495" s="334">
        <v>75.85000000000001</v>
      </c>
      <c r="F495" s="330">
        <v>71</v>
      </c>
    </row>
    <row r="496" spans="1:6" s="353" customFormat="1" ht="31.5" outlineLevel="1">
      <c r="A496" s="327"/>
      <c r="B496" s="327" t="s">
        <v>1272</v>
      </c>
      <c r="C496" s="327"/>
      <c r="D496" s="369">
        <v>72</v>
      </c>
      <c r="E496" s="334">
        <v>133.20000000000002</v>
      </c>
      <c r="F496" s="330"/>
    </row>
    <row r="497" spans="1:6" s="353" customFormat="1" ht="15.75" outlineLevel="1">
      <c r="A497" s="327"/>
      <c r="B497" s="327" t="s">
        <v>1273</v>
      </c>
      <c r="C497" s="327" t="s">
        <v>1274</v>
      </c>
      <c r="D497" s="369">
        <v>92</v>
      </c>
      <c r="E497" s="370">
        <v>156.4</v>
      </c>
      <c r="F497" s="330"/>
    </row>
    <row r="498" spans="1:6" s="353" customFormat="1" ht="15.75" outlineLevel="1">
      <c r="A498" s="327"/>
      <c r="B498" s="327" t="s">
        <v>1275</v>
      </c>
      <c r="C498" s="327" t="s">
        <v>1274</v>
      </c>
      <c r="D498" s="369">
        <v>14</v>
      </c>
      <c r="E498" s="370">
        <v>31.5</v>
      </c>
      <c r="F498" s="330"/>
    </row>
    <row r="499" spans="1:6" s="353" customFormat="1" ht="31.5" outlineLevel="1">
      <c r="A499" s="327"/>
      <c r="B499" s="327" t="s">
        <v>1276</v>
      </c>
      <c r="C499" s="327" t="s">
        <v>1277</v>
      </c>
      <c r="D499" s="333">
        <v>20.06</v>
      </c>
      <c r="E499" s="334">
        <v>24.272599999999997</v>
      </c>
      <c r="F499" s="330">
        <f>ОПТ!D499*1.49</f>
        <v>29.8894</v>
      </c>
    </row>
    <row r="500" spans="1:6" s="353" customFormat="1" ht="31.5" outlineLevel="1">
      <c r="A500" s="327"/>
      <c r="B500" s="327" t="s">
        <v>1149</v>
      </c>
      <c r="C500" s="327" t="s">
        <v>1150</v>
      </c>
      <c r="D500" s="333">
        <v>20.06</v>
      </c>
      <c r="E500" s="334">
        <v>24.272599999999997</v>
      </c>
      <c r="F500" s="330">
        <f>ОПТ!D500*1.49</f>
        <v>29.8894</v>
      </c>
    </row>
    <row r="501" spans="1:6" s="353" customFormat="1" ht="31.5" outlineLevel="1">
      <c r="A501" s="327"/>
      <c r="B501" s="327" t="s">
        <v>1278</v>
      </c>
      <c r="C501" s="327" t="s">
        <v>1279</v>
      </c>
      <c r="D501" s="333">
        <v>37.17</v>
      </c>
      <c r="E501" s="334">
        <v>44.9757</v>
      </c>
      <c r="F501" s="330">
        <f>ОПТ!D501*1.49</f>
        <v>55.383300000000006</v>
      </c>
    </row>
    <row r="502" spans="1:6" s="353" customFormat="1" ht="31.5" outlineLevel="1">
      <c r="A502" s="327"/>
      <c r="B502" s="327" t="s">
        <v>1280</v>
      </c>
      <c r="C502" s="327" t="s">
        <v>1281</v>
      </c>
      <c r="D502" s="333">
        <v>97.94</v>
      </c>
      <c r="E502" s="334">
        <v>118.50739999999999</v>
      </c>
      <c r="F502" s="330">
        <f>ОПТ!D502*1.49</f>
        <v>145.9306</v>
      </c>
    </row>
    <row r="503" spans="1:6" s="353" customFormat="1" ht="31.5" outlineLevel="1">
      <c r="A503" s="327"/>
      <c r="B503" s="327" t="s">
        <v>1282</v>
      </c>
      <c r="C503" s="327" t="s">
        <v>1283</v>
      </c>
      <c r="D503" s="333">
        <v>139.24</v>
      </c>
      <c r="E503" s="334">
        <v>168.4804</v>
      </c>
      <c r="F503" s="330">
        <f>ОПТ!D503*1.49</f>
        <v>207.4676</v>
      </c>
    </row>
    <row r="504" spans="1:6" s="353" customFormat="1" ht="31.5" outlineLevel="1">
      <c r="A504" s="327"/>
      <c r="B504" s="327" t="s">
        <v>1284</v>
      </c>
      <c r="C504" s="327" t="s">
        <v>1285</v>
      </c>
      <c r="D504" s="333">
        <v>271.4</v>
      </c>
      <c r="E504" s="334">
        <v>328.39399999999995</v>
      </c>
      <c r="F504" s="330">
        <f>ОПТ!D504*1.49</f>
        <v>404.38599999999997</v>
      </c>
    </row>
    <row r="505" spans="1:6" s="353" customFormat="1" ht="31.5" outlineLevel="1">
      <c r="A505" s="327"/>
      <c r="B505" s="327" t="s">
        <v>3520</v>
      </c>
      <c r="C505" s="327" t="s">
        <v>2485</v>
      </c>
      <c r="D505" s="333">
        <v>271.4</v>
      </c>
      <c r="E505" s="334">
        <v>328.39399999999995</v>
      </c>
      <c r="F505" s="371" t="s">
        <v>1385</v>
      </c>
    </row>
    <row r="506" spans="1:6" s="348" customFormat="1" ht="18.75">
      <c r="A506" s="408" t="s">
        <v>2486</v>
      </c>
      <c r="B506" s="409"/>
      <c r="C506" s="409"/>
      <c r="D506" s="409"/>
      <c r="E506" s="410"/>
      <c r="F506" s="347"/>
    </row>
    <row r="507" spans="1:6" s="353" customFormat="1" ht="31.5" outlineLevel="1">
      <c r="A507" s="327" t="s">
        <v>2487</v>
      </c>
      <c r="B507" s="327" t="s">
        <v>2488</v>
      </c>
      <c r="C507" s="327" t="s">
        <v>2489</v>
      </c>
      <c r="D507" s="333">
        <v>20.8</v>
      </c>
      <c r="E507" s="334">
        <v>29.119999999999997</v>
      </c>
      <c r="F507" s="330">
        <f>ОПТ!D507*1.49</f>
        <v>30.992</v>
      </c>
    </row>
    <row r="508" spans="1:6" s="348" customFormat="1" ht="31.5" outlineLevel="1">
      <c r="A508" s="327"/>
      <c r="B508" s="327" t="s">
        <v>2490</v>
      </c>
      <c r="C508" s="327" t="s">
        <v>2491</v>
      </c>
      <c r="D508" s="333">
        <v>236</v>
      </c>
      <c r="E508" s="334">
        <v>285.56</v>
      </c>
      <c r="F508" s="330">
        <f>ОПТ!D508*1.49</f>
        <v>351.64</v>
      </c>
    </row>
    <row r="509" spans="1:6" s="348" customFormat="1" ht="18.75">
      <c r="A509" s="409" t="s">
        <v>2492</v>
      </c>
      <c r="B509" s="409"/>
      <c r="C509" s="409"/>
      <c r="D509" s="409"/>
      <c r="E509" s="410"/>
      <c r="F509" s="347"/>
    </row>
    <row r="510" spans="1:6" s="353" customFormat="1" ht="15.75" outlineLevel="1">
      <c r="A510" s="327"/>
      <c r="B510" s="327" t="s">
        <v>2493</v>
      </c>
      <c r="C510" s="327" t="s">
        <v>2494</v>
      </c>
      <c r="D510" s="333">
        <v>678.5</v>
      </c>
      <c r="E510" s="334">
        <v>780.275</v>
      </c>
      <c r="F510" s="330">
        <f>ОПТ!D510*1.49</f>
        <v>1010.965</v>
      </c>
    </row>
    <row r="511" spans="1:6" s="353" customFormat="1" ht="31.5" outlineLevel="1">
      <c r="A511" s="327"/>
      <c r="B511" s="327" t="s">
        <v>2495</v>
      </c>
      <c r="C511" s="327" t="s">
        <v>2496</v>
      </c>
      <c r="D511" s="333">
        <v>979.4</v>
      </c>
      <c r="E511" s="334">
        <v>1126.31</v>
      </c>
      <c r="F511" s="330">
        <f>ОПТ!D511*1.49</f>
        <v>1459.306</v>
      </c>
    </row>
    <row r="512" spans="1:6" s="353" customFormat="1" ht="31.5" outlineLevel="1">
      <c r="A512" s="327"/>
      <c r="B512" s="327" t="s">
        <v>2497</v>
      </c>
      <c r="C512" s="327" t="s">
        <v>2498</v>
      </c>
      <c r="D512" s="333">
        <v>4661</v>
      </c>
      <c r="E512" s="334">
        <v>5360.15</v>
      </c>
      <c r="F512" s="330"/>
    </row>
    <row r="513" spans="1:6" s="353" customFormat="1" ht="31.5" outlineLevel="1">
      <c r="A513" s="327"/>
      <c r="B513" s="327" t="s">
        <v>2499</v>
      </c>
      <c r="C513" s="327" t="s">
        <v>2500</v>
      </c>
      <c r="D513" s="333">
        <v>885</v>
      </c>
      <c r="E513" s="334">
        <v>1637.25</v>
      </c>
      <c r="F513" s="330"/>
    </row>
    <row r="514" spans="1:6" s="353" customFormat="1" ht="15.75" outlineLevel="1">
      <c r="A514" s="327"/>
      <c r="B514" s="327" t="s">
        <v>2501</v>
      </c>
      <c r="C514" s="327" t="s">
        <v>2502</v>
      </c>
      <c r="D514" s="333">
        <v>2500</v>
      </c>
      <c r="E514" s="334">
        <v>3500</v>
      </c>
      <c r="F514" s="330"/>
    </row>
    <row r="515" spans="1:6" s="353" customFormat="1" ht="47.25" outlineLevel="1">
      <c r="A515" s="327"/>
      <c r="B515" s="327" t="s">
        <v>2503</v>
      </c>
      <c r="C515" s="327" t="s">
        <v>3521</v>
      </c>
      <c r="D515" s="333">
        <v>1900</v>
      </c>
      <c r="E515" s="334">
        <v>2755</v>
      </c>
      <c r="F515" s="330"/>
    </row>
    <row r="516" spans="1:6" s="353" customFormat="1" ht="15.75" outlineLevel="1">
      <c r="A516" s="327"/>
      <c r="B516" s="327" t="s">
        <v>2504</v>
      </c>
      <c r="C516" s="327"/>
      <c r="D516" s="333">
        <v>2487</v>
      </c>
      <c r="E516" s="334">
        <v>4600.95</v>
      </c>
      <c r="F516" s="330"/>
    </row>
    <row r="517" spans="1:6" s="353" customFormat="1" ht="15.75" outlineLevel="1">
      <c r="A517" s="327"/>
      <c r="B517" s="327" t="s">
        <v>2505</v>
      </c>
      <c r="C517" s="327"/>
      <c r="D517" s="333">
        <v>4588</v>
      </c>
      <c r="E517" s="334">
        <v>7707.84</v>
      </c>
      <c r="F517" s="330">
        <f>ОПТ!D517*1.49</f>
        <v>6836.12</v>
      </c>
    </row>
    <row r="518" spans="1:6" s="353" customFormat="1" ht="18.75">
      <c r="A518" s="408" t="s">
        <v>2506</v>
      </c>
      <c r="B518" s="409"/>
      <c r="C518" s="409"/>
      <c r="D518" s="409"/>
      <c r="E518" s="410"/>
      <c r="F518" s="362"/>
    </row>
    <row r="519" spans="1:6" s="353" customFormat="1" ht="15.75" outlineLevel="1">
      <c r="A519" s="327"/>
      <c r="B519" s="327" t="s">
        <v>2507</v>
      </c>
      <c r="C519" s="327" t="s">
        <v>3522</v>
      </c>
      <c r="D519" s="333">
        <v>200.6</v>
      </c>
      <c r="E519" s="334">
        <v>240.71999999999997</v>
      </c>
      <c r="F519" s="330">
        <f>ОПТ!D519*1.49</f>
        <v>298.894</v>
      </c>
    </row>
    <row r="520" spans="1:6" s="353" customFormat="1" ht="15.75" outlineLevel="1">
      <c r="A520" s="327"/>
      <c r="B520" s="327" t="s">
        <v>2508</v>
      </c>
      <c r="C520" s="327" t="s">
        <v>3523</v>
      </c>
      <c r="D520" s="333">
        <v>212.4</v>
      </c>
      <c r="E520" s="334">
        <v>254.88</v>
      </c>
      <c r="F520" s="330">
        <f>ОПТ!D520*1.49</f>
        <v>316.476</v>
      </c>
    </row>
    <row r="521" spans="1:6" s="353" customFormat="1" ht="15.75" outlineLevel="1">
      <c r="A521" s="327"/>
      <c r="B521" s="327" t="s">
        <v>2509</v>
      </c>
      <c r="C521" s="327" t="s">
        <v>3524</v>
      </c>
      <c r="D521" s="333">
        <v>424.8</v>
      </c>
      <c r="E521" s="334">
        <v>509.76</v>
      </c>
      <c r="F521" s="330">
        <f>ОПТ!D521*1.49</f>
        <v>632.952</v>
      </c>
    </row>
    <row r="522" spans="1:6" s="353" customFormat="1" ht="15.75" outlineLevel="1">
      <c r="A522" s="327"/>
      <c r="B522" s="327" t="s">
        <v>2510</v>
      </c>
      <c r="C522" s="327" t="s">
        <v>3525</v>
      </c>
      <c r="D522" s="333">
        <v>283.2</v>
      </c>
      <c r="E522" s="334">
        <v>339.84</v>
      </c>
      <c r="F522" s="330">
        <f>ОПТ!D522*1.49</f>
        <v>421.96799999999996</v>
      </c>
    </row>
    <row r="523" spans="1:6" s="348" customFormat="1" ht="31.5" outlineLevel="1">
      <c r="A523" s="327"/>
      <c r="B523" s="327" t="s">
        <v>2511</v>
      </c>
      <c r="C523" s="327" t="s">
        <v>3526</v>
      </c>
      <c r="D523" s="333">
        <v>324.5</v>
      </c>
      <c r="E523" s="334">
        <v>389.4</v>
      </c>
      <c r="F523" s="330">
        <f>ОПТ!D523*1.49</f>
        <v>483.505</v>
      </c>
    </row>
    <row r="524" spans="1:6" s="353" customFormat="1" ht="15.75" outlineLevel="1">
      <c r="A524" s="327"/>
      <c r="B524" s="327" t="s">
        <v>2512</v>
      </c>
      <c r="C524" s="327" t="s">
        <v>3527</v>
      </c>
      <c r="D524" s="333">
        <v>268.92</v>
      </c>
      <c r="E524" s="334">
        <v>322.704</v>
      </c>
      <c r="F524" s="330">
        <f>ОПТ!D524*1.49</f>
        <v>400.6908</v>
      </c>
    </row>
    <row r="525" spans="1:6" s="353" customFormat="1" ht="31.5" outlineLevel="1">
      <c r="A525" s="327"/>
      <c r="B525" s="327" t="s">
        <v>2513</v>
      </c>
      <c r="C525" s="327" t="s">
        <v>3528</v>
      </c>
      <c r="D525" s="333">
        <v>247.8</v>
      </c>
      <c r="E525" s="334">
        <v>297.36</v>
      </c>
      <c r="F525" s="330"/>
    </row>
    <row r="526" spans="1:6" s="353" customFormat="1" ht="31.5" outlineLevel="1">
      <c r="A526" s="327"/>
      <c r="B526" s="327" t="s">
        <v>2514</v>
      </c>
      <c r="C526" s="327" t="s">
        <v>3529</v>
      </c>
      <c r="D526" s="333">
        <v>259.6</v>
      </c>
      <c r="E526" s="334">
        <v>311.52000000000004</v>
      </c>
      <c r="F526" s="330">
        <f>ОПТ!D526*1.49</f>
        <v>386.80400000000003</v>
      </c>
    </row>
    <row r="527" spans="1:6" s="348" customFormat="1" ht="15.75" outlineLevel="1">
      <c r="A527" s="327"/>
      <c r="B527" s="327" t="s">
        <v>2515</v>
      </c>
      <c r="C527" s="327" t="s">
        <v>3530</v>
      </c>
      <c r="D527" s="333">
        <v>59</v>
      </c>
      <c r="E527" s="334">
        <v>70.8</v>
      </c>
      <c r="F527" s="330">
        <f>ОПТ!D527*1.49</f>
        <v>87.91</v>
      </c>
    </row>
    <row r="528" spans="1:6" s="353" customFormat="1" ht="15.75" outlineLevel="1">
      <c r="A528" s="327"/>
      <c r="B528" s="327" t="s">
        <v>2516</v>
      </c>
      <c r="C528" s="327" t="s">
        <v>3531</v>
      </c>
      <c r="D528" s="333">
        <v>141.6</v>
      </c>
      <c r="E528" s="334">
        <v>169.92</v>
      </c>
      <c r="F528" s="330">
        <f>ОПТ!D528*1.49</f>
        <v>210.98399999999998</v>
      </c>
    </row>
    <row r="529" spans="1:6" s="348" customFormat="1" ht="15.75" outlineLevel="1">
      <c r="A529" s="327"/>
      <c r="B529" s="327" t="s">
        <v>2517</v>
      </c>
      <c r="C529" s="327" t="s">
        <v>3532</v>
      </c>
      <c r="D529" s="333">
        <v>37.17</v>
      </c>
      <c r="E529" s="334">
        <v>44.604</v>
      </c>
      <c r="F529" s="330">
        <f>ОПТ!D529*1.49</f>
        <v>55.383300000000006</v>
      </c>
    </row>
    <row r="530" spans="1:6" s="348" customFormat="1" ht="15.75" outlineLevel="1">
      <c r="A530" s="327"/>
      <c r="B530" s="327" t="s">
        <v>2518</v>
      </c>
      <c r="C530" s="327" t="s">
        <v>3533</v>
      </c>
      <c r="D530" s="333">
        <v>188.8</v>
      </c>
      <c r="E530" s="334">
        <v>226.56</v>
      </c>
      <c r="F530" s="330"/>
    </row>
    <row r="531" spans="1:6" s="348" customFormat="1" ht="15.75" outlineLevel="1">
      <c r="A531" s="327"/>
      <c r="B531" s="327" t="s">
        <v>2519</v>
      </c>
      <c r="C531" s="327" t="s">
        <v>2520</v>
      </c>
      <c r="D531" s="333">
        <v>160</v>
      </c>
      <c r="E531" s="334">
        <v>296</v>
      </c>
      <c r="F531" s="330"/>
    </row>
    <row r="532" spans="1:6" s="348" customFormat="1" ht="15.75" outlineLevel="1">
      <c r="A532" s="327"/>
      <c r="B532" s="327" t="s">
        <v>2519</v>
      </c>
      <c r="C532" s="327" t="s">
        <v>2521</v>
      </c>
      <c r="D532" s="333">
        <v>220</v>
      </c>
      <c r="E532" s="334">
        <v>407</v>
      </c>
      <c r="F532" s="330"/>
    </row>
    <row r="533" spans="1:6" s="348" customFormat="1" ht="15.75" outlineLevel="1">
      <c r="A533" s="327"/>
      <c r="B533" s="327" t="s">
        <v>2519</v>
      </c>
      <c r="C533" s="327" t="s">
        <v>2522</v>
      </c>
      <c r="D533" s="333">
        <v>250</v>
      </c>
      <c r="E533" s="334">
        <v>462.5</v>
      </c>
      <c r="F533" s="330"/>
    </row>
    <row r="534" spans="1:6" s="348" customFormat="1" ht="15.75" outlineLevel="1">
      <c r="A534" s="327"/>
      <c r="B534" s="327" t="s">
        <v>2519</v>
      </c>
      <c r="C534" s="327" t="s">
        <v>2523</v>
      </c>
      <c r="D534" s="333">
        <v>330</v>
      </c>
      <c r="E534" s="334">
        <v>610.5</v>
      </c>
      <c r="F534" s="330"/>
    </row>
    <row r="535" spans="1:6" s="348" customFormat="1" ht="15.75" outlineLevel="1">
      <c r="A535" s="327"/>
      <c r="B535" s="327" t="s">
        <v>2519</v>
      </c>
      <c r="C535" s="327" t="s">
        <v>2524</v>
      </c>
      <c r="D535" s="333">
        <v>460</v>
      </c>
      <c r="E535" s="334">
        <v>851</v>
      </c>
      <c r="F535" s="330"/>
    </row>
    <row r="536" spans="1:6" s="348" customFormat="1" ht="15.75" outlineLevel="1">
      <c r="A536" s="327"/>
      <c r="B536" s="327" t="s">
        <v>2519</v>
      </c>
      <c r="C536" s="327" t="s">
        <v>2525</v>
      </c>
      <c r="D536" s="333">
        <v>400</v>
      </c>
      <c r="E536" s="334">
        <v>740</v>
      </c>
      <c r="F536" s="330"/>
    </row>
    <row r="537" spans="1:6" s="348" customFormat="1" ht="15.75" outlineLevel="1">
      <c r="A537" s="327"/>
      <c r="B537" s="327" t="s">
        <v>2519</v>
      </c>
      <c r="C537" s="327" t="s">
        <v>2526</v>
      </c>
      <c r="D537" s="333">
        <v>560</v>
      </c>
      <c r="E537" s="334">
        <v>1036</v>
      </c>
      <c r="F537" s="330"/>
    </row>
    <row r="538" spans="1:6" s="348" customFormat="1" ht="18.75">
      <c r="A538" s="408" t="s">
        <v>2527</v>
      </c>
      <c r="B538" s="409"/>
      <c r="C538" s="409"/>
      <c r="D538" s="409"/>
      <c r="E538" s="410"/>
      <c r="F538" s="347"/>
    </row>
    <row r="539" spans="1:6" s="348" customFormat="1" ht="15.75" outlineLevel="1">
      <c r="A539" s="327"/>
      <c r="B539" s="327" t="s">
        <v>2528</v>
      </c>
      <c r="C539" s="327"/>
      <c r="D539" s="333">
        <v>3105</v>
      </c>
      <c r="E539" s="370">
        <v>4036.5</v>
      </c>
      <c r="F539" s="330">
        <f>ОПТ!D539*1.49</f>
        <v>4626.45</v>
      </c>
    </row>
    <row r="540" spans="1:6" s="348" customFormat="1" ht="15.75" outlineLevel="1">
      <c r="A540" s="327"/>
      <c r="B540" s="327" t="s">
        <v>2529</v>
      </c>
      <c r="C540" s="327"/>
      <c r="D540" s="333">
        <v>4550</v>
      </c>
      <c r="E540" s="370">
        <v>5915</v>
      </c>
      <c r="F540" s="330">
        <f>ОПТ!D540*1.49</f>
        <v>6779.5</v>
      </c>
    </row>
    <row r="541" spans="1:6" s="348" customFormat="1" ht="15.75" outlineLevel="1">
      <c r="A541" s="327"/>
      <c r="B541" s="327" t="s">
        <v>2530</v>
      </c>
      <c r="C541" s="327" t="s">
        <v>2531</v>
      </c>
      <c r="D541" s="333">
        <v>3050</v>
      </c>
      <c r="E541" s="370">
        <v>3965</v>
      </c>
      <c r="F541" s="330">
        <f>ОПТ!D541*1.49</f>
        <v>4544.5</v>
      </c>
    </row>
    <row r="542" spans="1:6" s="348" customFormat="1" ht="15.75" outlineLevel="1">
      <c r="A542" s="327"/>
      <c r="B542" s="327" t="s">
        <v>2532</v>
      </c>
      <c r="C542" s="327" t="s">
        <v>2533</v>
      </c>
      <c r="D542" s="333">
        <v>1900</v>
      </c>
      <c r="E542" s="370">
        <v>2470</v>
      </c>
      <c r="F542" s="330"/>
    </row>
    <row r="543" spans="1:6" s="353" customFormat="1" ht="15.75" outlineLevel="1">
      <c r="A543" s="327"/>
      <c r="B543" s="327" t="s">
        <v>2534</v>
      </c>
      <c r="C543" s="327"/>
      <c r="D543" s="333">
        <v>2150</v>
      </c>
      <c r="E543" s="370">
        <v>2795</v>
      </c>
      <c r="F543" s="330">
        <f>ОПТ!D543*1.49</f>
        <v>3203.5</v>
      </c>
    </row>
    <row r="544" spans="1:6" s="348" customFormat="1" ht="18.75">
      <c r="A544" s="408" t="s">
        <v>2535</v>
      </c>
      <c r="B544" s="409"/>
      <c r="C544" s="409"/>
      <c r="D544" s="409"/>
      <c r="E544" s="410"/>
      <c r="F544" s="347"/>
    </row>
    <row r="545" spans="1:6" s="348" customFormat="1" ht="15.75" outlineLevel="1">
      <c r="A545" s="327" t="s">
        <v>2536</v>
      </c>
      <c r="B545" s="327" t="s">
        <v>2537</v>
      </c>
      <c r="C545" s="327" t="s">
        <v>2538</v>
      </c>
      <c r="D545" s="333">
        <v>1.13</v>
      </c>
      <c r="E545" s="334">
        <v>2.0905</v>
      </c>
      <c r="F545" s="330">
        <f>ОПТ!D545*1.49</f>
        <v>1.6836999999999998</v>
      </c>
    </row>
    <row r="546" spans="1:6" s="353" customFormat="1" ht="15.75" outlineLevel="1">
      <c r="A546" s="327" t="s">
        <v>2539</v>
      </c>
      <c r="B546" s="327" t="s">
        <v>2540</v>
      </c>
      <c r="C546" s="327" t="s">
        <v>2538</v>
      </c>
      <c r="D546" s="333">
        <v>2.93</v>
      </c>
      <c r="E546" s="334">
        <v>4.102</v>
      </c>
      <c r="F546" s="330">
        <f>ОПТ!D546*1.49</f>
        <v>4.3657</v>
      </c>
    </row>
    <row r="547" spans="1:6" s="353" customFormat="1" ht="15.75" outlineLevel="1">
      <c r="A547" s="327"/>
      <c r="B547" s="327" t="s">
        <v>2541</v>
      </c>
      <c r="C547" s="327" t="s">
        <v>2542</v>
      </c>
      <c r="D547" s="333">
        <v>65.91</v>
      </c>
      <c r="E547" s="334">
        <v>105.456</v>
      </c>
      <c r="F547" s="330"/>
    </row>
    <row r="548" spans="1:6" s="353" customFormat="1" ht="15.75" outlineLevel="1">
      <c r="A548" s="327"/>
      <c r="B548" s="327" t="s">
        <v>2543</v>
      </c>
      <c r="C548" s="327" t="s">
        <v>2544</v>
      </c>
      <c r="D548" s="333">
        <v>89.09</v>
      </c>
      <c r="E548" s="334">
        <v>124.726</v>
      </c>
      <c r="F548" s="330"/>
    </row>
    <row r="549" spans="1:6" s="353" customFormat="1" ht="15.75" outlineLevel="1">
      <c r="A549" s="327"/>
      <c r="B549" s="327" t="s">
        <v>2545</v>
      </c>
      <c r="C549" s="327" t="s">
        <v>2542</v>
      </c>
      <c r="D549" s="333">
        <v>164.91</v>
      </c>
      <c r="E549" s="334">
        <v>263.856</v>
      </c>
      <c r="F549" s="330"/>
    </row>
    <row r="550" spans="1:6" s="353" customFormat="1" ht="31.5" outlineLevel="1">
      <c r="A550" s="327"/>
      <c r="B550" s="327" t="s">
        <v>1690</v>
      </c>
      <c r="C550" s="327" t="s">
        <v>1691</v>
      </c>
      <c r="D550" s="333">
        <v>65</v>
      </c>
      <c r="E550" s="334">
        <v>117</v>
      </c>
      <c r="F550" s="330"/>
    </row>
    <row r="551" spans="1:6" s="353" customFormat="1" ht="15.75" outlineLevel="1">
      <c r="A551" s="327"/>
      <c r="B551" s="327" t="s">
        <v>2546</v>
      </c>
      <c r="C551" s="327" t="s">
        <v>2547</v>
      </c>
      <c r="D551" s="333">
        <v>65.91</v>
      </c>
      <c r="E551" s="334">
        <v>118.63799999999999</v>
      </c>
      <c r="F551" s="330"/>
    </row>
    <row r="552" spans="1:6" s="353" customFormat="1" ht="15.75" outlineLevel="1">
      <c r="A552" s="327"/>
      <c r="B552" s="327" t="s">
        <v>2548</v>
      </c>
      <c r="C552" s="327" t="s">
        <v>2547</v>
      </c>
      <c r="D552" s="333">
        <v>83.9</v>
      </c>
      <c r="E552" s="334">
        <v>151.02</v>
      </c>
      <c r="F552" s="330"/>
    </row>
    <row r="553" spans="1:6" s="348" customFormat="1" ht="15.75" outlineLevel="1">
      <c r="A553" s="327"/>
      <c r="B553" s="327" t="s">
        <v>2549</v>
      </c>
      <c r="C553" s="327" t="s">
        <v>2550</v>
      </c>
      <c r="D553" s="333">
        <v>95.2</v>
      </c>
      <c r="E553" s="334">
        <v>133.28</v>
      </c>
      <c r="F553" s="330">
        <f>ОПТ!D553*1.49</f>
        <v>141.848</v>
      </c>
    </row>
    <row r="554" spans="1:6" s="353" customFormat="1" ht="15.75" outlineLevel="1">
      <c r="A554" s="327" t="s">
        <v>2551</v>
      </c>
      <c r="B554" s="327" t="s">
        <v>2552</v>
      </c>
      <c r="C554" s="327" t="s">
        <v>1836</v>
      </c>
      <c r="D554" s="333">
        <v>118.42</v>
      </c>
      <c r="E554" s="334">
        <v>165.78799999999998</v>
      </c>
      <c r="F554" s="330">
        <f>ОПТ!D554*1.49</f>
        <v>176.4458</v>
      </c>
    </row>
    <row r="555" spans="1:6" s="348" customFormat="1" ht="15.75" outlineLevel="1">
      <c r="A555" s="327" t="s">
        <v>2553</v>
      </c>
      <c r="B555" s="327" t="s">
        <v>2554</v>
      </c>
      <c r="C555" s="327" t="s">
        <v>1805</v>
      </c>
      <c r="D555" s="333">
        <v>86.71</v>
      </c>
      <c r="E555" s="334">
        <v>121.39399999999998</v>
      </c>
      <c r="F555" s="330">
        <v>128</v>
      </c>
    </row>
    <row r="556" spans="1:6" s="353" customFormat="1" ht="15.75" outlineLevel="1">
      <c r="A556" s="327"/>
      <c r="B556" s="327" t="s">
        <v>2555</v>
      </c>
      <c r="C556" s="327" t="s">
        <v>2556</v>
      </c>
      <c r="D556" s="333">
        <v>239.54</v>
      </c>
      <c r="E556" s="334">
        <v>335.356</v>
      </c>
      <c r="F556" s="330"/>
    </row>
    <row r="557" spans="1:6" s="353" customFormat="1" ht="15.75" outlineLevel="1">
      <c r="A557" s="327"/>
      <c r="B557" s="327" t="s">
        <v>2557</v>
      </c>
      <c r="C557" s="327" t="s">
        <v>2558</v>
      </c>
      <c r="D557" s="333">
        <v>119.18</v>
      </c>
      <c r="E557" s="334">
        <v>166.852</v>
      </c>
      <c r="F557" s="330"/>
    </row>
    <row r="558" spans="1:6" s="353" customFormat="1" ht="31.5" outlineLevel="1">
      <c r="A558" s="327"/>
      <c r="B558" s="327" t="s">
        <v>2559</v>
      </c>
      <c r="C558" s="327" t="s">
        <v>182</v>
      </c>
      <c r="D558" s="333">
        <v>116.59</v>
      </c>
      <c r="E558" s="334">
        <v>209.86200000000002</v>
      </c>
      <c r="F558" s="330"/>
    </row>
    <row r="559" spans="1:6" s="353" customFormat="1" ht="31.5" outlineLevel="1">
      <c r="A559" s="327"/>
      <c r="B559" s="327" t="s">
        <v>1692</v>
      </c>
      <c r="C559" s="327" t="s">
        <v>2298</v>
      </c>
      <c r="D559" s="333">
        <v>105</v>
      </c>
      <c r="E559" s="334">
        <v>189</v>
      </c>
      <c r="F559" s="330"/>
    </row>
    <row r="560" spans="1:6" s="353" customFormat="1" ht="15.75" outlineLevel="1">
      <c r="A560" s="327"/>
      <c r="B560" s="327" t="s">
        <v>183</v>
      </c>
      <c r="C560" s="327" t="s">
        <v>184</v>
      </c>
      <c r="D560" s="333">
        <v>294.41</v>
      </c>
      <c r="E560" s="334">
        <v>412.17400000000004</v>
      </c>
      <c r="F560" s="330"/>
    </row>
    <row r="561" spans="1:6" s="353" customFormat="1" ht="15.75" outlineLevel="1">
      <c r="A561" s="327" t="s">
        <v>185</v>
      </c>
      <c r="B561" s="327" t="s">
        <v>186</v>
      </c>
      <c r="C561" s="327" t="s">
        <v>187</v>
      </c>
      <c r="D561" s="333">
        <v>203.11</v>
      </c>
      <c r="E561" s="334">
        <v>284.354</v>
      </c>
      <c r="F561" s="330"/>
    </row>
    <row r="562" spans="1:6" s="353" customFormat="1" ht="15.75" outlineLevel="1">
      <c r="A562" s="327"/>
      <c r="B562" s="327" t="s">
        <v>188</v>
      </c>
      <c r="C562" s="327"/>
      <c r="D562" s="333">
        <v>75</v>
      </c>
      <c r="E562" s="334">
        <v>142.5</v>
      </c>
      <c r="F562" s="330"/>
    </row>
    <row r="563" spans="1:6" s="353" customFormat="1" ht="15.75" outlineLevel="1">
      <c r="A563" s="327"/>
      <c r="B563" s="327" t="s">
        <v>189</v>
      </c>
      <c r="C563" s="327" t="s">
        <v>190</v>
      </c>
      <c r="D563" s="333">
        <v>955.8</v>
      </c>
      <c r="E563" s="334">
        <v>1385.9099999999999</v>
      </c>
      <c r="F563" s="330"/>
    </row>
    <row r="564" spans="1:6" s="348" customFormat="1" ht="15.75" outlineLevel="1">
      <c r="A564" s="327"/>
      <c r="B564" s="327" t="s">
        <v>191</v>
      </c>
      <c r="C564" s="327" t="s">
        <v>192</v>
      </c>
      <c r="D564" s="333">
        <v>143.55</v>
      </c>
      <c r="E564" s="334">
        <v>244.03500000000003</v>
      </c>
      <c r="F564" s="330">
        <f>ОПТ!D564*1.49</f>
        <v>213.88950000000003</v>
      </c>
    </row>
    <row r="565" spans="1:6" s="348" customFormat="1" ht="18.75">
      <c r="A565" s="408" t="s">
        <v>193</v>
      </c>
      <c r="B565" s="409"/>
      <c r="C565" s="409"/>
      <c r="D565" s="409"/>
      <c r="E565" s="410"/>
      <c r="F565" s="347"/>
    </row>
    <row r="566" spans="1:6" s="348" customFormat="1" ht="15.75" outlineLevel="1">
      <c r="A566" s="345" t="s">
        <v>194</v>
      </c>
      <c r="B566" s="345" t="s">
        <v>195</v>
      </c>
      <c r="C566" s="345" t="s">
        <v>196</v>
      </c>
      <c r="D566" s="333">
        <v>555</v>
      </c>
      <c r="E566" s="334">
        <v>777</v>
      </c>
      <c r="F566" s="330">
        <f>ОПТ!D566*1.39</f>
        <v>771.4499999999999</v>
      </c>
    </row>
    <row r="567" spans="1:6" s="353" customFormat="1" ht="15.75" outlineLevel="1">
      <c r="A567" s="372" t="s">
        <v>197</v>
      </c>
      <c r="B567" s="372" t="s">
        <v>198</v>
      </c>
      <c r="C567" s="372" t="s">
        <v>199</v>
      </c>
      <c r="D567" s="369">
        <v>405</v>
      </c>
      <c r="E567" s="370">
        <v>526.5</v>
      </c>
      <c r="F567" s="330">
        <f>ОПТ!D567*1.39</f>
        <v>562.9499999999999</v>
      </c>
    </row>
    <row r="568" spans="1:6" s="353" customFormat="1" ht="15.75" outlineLevel="1">
      <c r="A568" s="345" t="s">
        <v>200</v>
      </c>
      <c r="B568" s="345" t="s">
        <v>201</v>
      </c>
      <c r="C568" s="345" t="s">
        <v>202</v>
      </c>
      <c r="D568" s="333">
        <v>277</v>
      </c>
      <c r="E568" s="334">
        <v>360.1</v>
      </c>
      <c r="F568" s="330">
        <f>ОПТ!D568*1.39</f>
        <v>385.03</v>
      </c>
    </row>
    <row r="569" spans="1:6" s="353" customFormat="1" ht="31.5" outlineLevel="1">
      <c r="A569" s="345" t="s">
        <v>203</v>
      </c>
      <c r="B569" s="345" t="s">
        <v>204</v>
      </c>
      <c r="C569" s="345" t="s">
        <v>205</v>
      </c>
      <c r="D569" s="333">
        <v>227.44</v>
      </c>
      <c r="E569" s="334">
        <v>295.672</v>
      </c>
      <c r="F569" s="330">
        <f>ОПТ!D569*1.39</f>
        <v>316.1416</v>
      </c>
    </row>
    <row r="570" spans="1:6" s="348" customFormat="1" ht="21">
      <c r="A570" s="411" t="s">
        <v>206</v>
      </c>
      <c r="B570" s="412"/>
      <c r="C570" s="412"/>
      <c r="D570" s="412"/>
      <c r="E570" s="413"/>
      <c r="F570" s="347"/>
    </row>
    <row r="571" spans="1:6" s="348" customFormat="1" ht="18.75">
      <c r="A571" s="408" t="s">
        <v>207</v>
      </c>
      <c r="B571" s="409"/>
      <c r="C571" s="409"/>
      <c r="D571" s="409"/>
      <c r="E571" s="410"/>
      <c r="F571" s="347"/>
    </row>
    <row r="572" spans="1:6" s="353" customFormat="1" ht="31.5" outlineLevel="1">
      <c r="A572" s="345"/>
      <c r="B572" s="345" t="s">
        <v>208</v>
      </c>
      <c r="C572" s="345" t="s">
        <v>209</v>
      </c>
      <c r="D572" s="333"/>
      <c r="E572" s="334">
        <v>25</v>
      </c>
      <c r="F572" s="362"/>
    </row>
    <row r="573" spans="1:6" s="353" customFormat="1" ht="31.5" outlineLevel="1">
      <c r="A573" s="345"/>
      <c r="B573" s="345" t="s">
        <v>208</v>
      </c>
      <c r="C573" s="345" t="s">
        <v>210</v>
      </c>
      <c r="D573" s="333"/>
      <c r="E573" s="334">
        <v>63</v>
      </c>
      <c r="F573" s="362"/>
    </row>
    <row r="574" spans="1:6" s="353" customFormat="1" ht="18.75">
      <c r="A574" s="408" t="s">
        <v>211</v>
      </c>
      <c r="B574" s="409"/>
      <c r="C574" s="409"/>
      <c r="D574" s="409"/>
      <c r="E574" s="410"/>
      <c r="F574" s="362"/>
    </row>
    <row r="575" spans="1:6" s="353" customFormat="1" ht="15.75" outlineLevel="1">
      <c r="A575" s="373"/>
      <c r="B575" s="374" t="s">
        <v>212</v>
      </c>
      <c r="C575" s="375" t="s">
        <v>213</v>
      </c>
      <c r="D575" s="376">
        <v>77</v>
      </c>
      <c r="E575" s="377">
        <v>134.75</v>
      </c>
      <c r="F575" s="362"/>
    </row>
    <row r="576" spans="1:6" s="353" customFormat="1" ht="15.75" outlineLevel="1">
      <c r="A576" s="373"/>
      <c r="B576" s="374" t="s">
        <v>214</v>
      </c>
      <c r="C576" s="375" t="s">
        <v>215</v>
      </c>
      <c r="D576" s="376">
        <v>81</v>
      </c>
      <c r="E576" s="377">
        <v>137.7</v>
      </c>
      <c r="F576" s="362"/>
    </row>
    <row r="577" spans="1:6" s="353" customFormat="1" ht="15.75" outlineLevel="1">
      <c r="A577" s="373"/>
      <c r="B577" s="374" t="s">
        <v>216</v>
      </c>
      <c r="C577" s="375" t="s">
        <v>217</v>
      </c>
      <c r="D577" s="376">
        <v>116</v>
      </c>
      <c r="E577" s="377">
        <v>197.2</v>
      </c>
      <c r="F577" s="362"/>
    </row>
    <row r="578" spans="1:6" s="353" customFormat="1" ht="15.75" outlineLevel="1">
      <c r="A578" s="373"/>
      <c r="B578" s="374" t="s">
        <v>218</v>
      </c>
      <c r="C578" s="375" t="s">
        <v>219</v>
      </c>
      <c r="D578" s="376">
        <v>200</v>
      </c>
      <c r="E578" s="377">
        <v>340</v>
      </c>
      <c r="F578" s="362"/>
    </row>
    <row r="579" spans="1:6" s="353" customFormat="1" ht="15.75" outlineLevel="1">
      <c r="A579" s="373"/>
      <c r="B579" s="374" t="s">
        <v>220</v>
      </c>
      <c r="C579" s="375" t="s">
        <v>221</v>
      </c>
      <c r="D579" s="376">
        <v>210</v>
      </c>
      <c r="E579" s="377">
        <v>357</v>
      </c>
      <c r="F579" s="362"/>
    </row>
    <row r="580" spans="1:6" s="353" customFormat="1" ht="15.75" outlineLevel="1">
      <c r="A580" s="373"/>
      <c r="B580" s="374" t="s">
        <v>222</v>
      </c>
      <c r="C580" s="375" t="s">
        <v>223</v>
      </c>
      <c r="D580" s="376">
        <v>245</v>
      </c>
      <c r="E580" s="377">
        <v>416.5</v>
      </c>
      <c r="F580" s="362"/>
    </row>
    <row r="581" spans="1:6" s="353" customFormat="1" ht="15.75" outlineLevel="1">
      <c r="A581" s="373"/>
      <c r="B581" s="374" t="s">
        <v>224</v>
      </c>
      <c r="C581" s="375" t="s">
        <v>225</v>
      </c>
      <c r="D581" s="376">
        <v>325</v>
      </c>
      <c r="E581" s="377">
        <v>552.5</v>
      </c>
      <c r="F581" s="362"/>
    </row>
    <row r="582" spans="1:6" s="353" customFormat="1" ht="15.75" outlineLevel="1">
      <c r="A582" s="373"/>
      <c r="B582" s="378" t="s">
        <v>226</v>
      </c>
      <c r="C582" s="375" t="s">
        <v>227</v>
      </c>
      <c r="D582" s="376">
        <v>340</v>
      </c>
      <c r="E582" s="377">
        <v>544</v>
      </c>
      <c r="F582" s="362"/>
    </row>
    <row r="583" spans="1:6" s="353" customFormat="1" ht="15.75" outlineLevel="1">
      <c r="A583" s="373"/>
      <c r="B583" s="378" t="s">
        <v>228</v>
      </c>
      <c r="C583" s="375" t="s">
        <v>229</v>
      </c>
      <c r="D583" s="376">
        <v>380</v>
      </c>
      <c r="E583" s="377">
        <v>608</v>
      </c>
      <c r="F583" s="362"/>
    </row>
    <row r="584" spans="1:6" s="353" customFormat="1" ht="15.75" outlineLevel="1">
      <c r="A584" s="373"/>
      <c r="B584" s="378" t="s">
        <v>230</v>
      </c>
      <c r="C584" s="375" t="s">
        <v>231</v>
      </c>
      <c r="D584" s="376">
        <v>410</v>
      </c>
      <c r="E584" s="377">
        <v>656</v>
      </c>
      <c r="F584" s="362"/>
    </row>
    <row r="585" spans="1:6" s="353" customFormat="1" ht="15.75" outlineLevel="1">
      <c r="A585" s="373"/>
      <c r="B585" s="378" t="s">
        <v>232</v>
      </c>
      <c r="C585" s="375" t="s">
        <v>233</v>
      </c>
      <c r="D585" s="376">
        <v>460</v>
      </c>
      <c r="E585" s="377">
        <v>736</v>
      </c>
      <c r="F585" s="362"/>
    </row>
    <row r="586" spans="1:6" s="353" customFormat="1" ht="15.75" outlineLevel="1">
      <c r="A586" s="373"/>
      <c r="B586" s="378" t="s">
        <v>234</v>
      </c>
      <c r="C586" s="375" t="s">
        <v>235</v>
      </c>
      <c r="D586" s="376">
        <v>550</v>
      </c>
      <c r="E586" s="377">
        <v>880</v>
      </c>
      <c r="F586" s="362"/>
    </row>
    <row r="587" spans="1:6" s="353" customFormat="1" ht="31.5" outlineLevel="1">
      <c r="A587" s="379"/>
      <c r="B587" s="380" t="s">
        <v>236</v>
      </c>
      <c r="C587" s="381" t="s">
        <v>237</v>
      </c>
      <c r="D587" s="382">
        <v>720</v>
      </c>
      <c r="E587" s="383">
        <v>1152</v>
      </c>
      <c r="F587" s="362"/>
    </row>
    <row r="588" spans="1:6" s="353" customFormat="1" ht="15.75" outlineLevel="1">
      <c r="A588" s="379"/>
      <c r="B588" s="345" t="s">
        <v>238</v>
      </c>
      <c r="C588" s="345" t="s">
        <v>239</v>
      </c>
      <c r="D588" s="333">
        <v>179</v>
      </c>
      <c r="E588" s="334">
        <v>277.45</v>
      </c>
      <c r="F588" s="362"/>
    </row>
    <row r="589" spans="1:6" s="353" customFormat="1" ht="15.75" outlineLevel="1">
      <c r="A589" s="345"/>
      <c r="B589" s="345" t="s">
        <v>240</v>
      </c>
      <c r="C589" s="345" t="s">
        <v>241</v>
      </c>
      <c r="D589" s="333">
        <v>60</v>
      </c>
      <c r="E589" s="334">
        <v>105</v>
      </c>
      <c r="F589" s="362"/>
    </row>
    <row r="590" spans="1:6" s="353" customFormat="1" ht="15.75" outlineLevel="1">
      <c r="A590" s="345"/>
      <c r="B590" s="384" t="s">
        <v>242</v>
      </c>
      <c r="C590" s="345" t="s">
        <v>243</v>
      </c>
      <c r="D590" s="333">
        <v>42.5</v>
      </c>
      <c r="E590" s="334">
        <v>72.25</v>
      </c>
      <c r="F590" s="362"/>
    </row>
    <row r="591" spans="1:6" s="353" customFormat="1" ht="31.5" outlineLevel="1">
      <c r="A591" s="345"/>
      <c r="B591" s="345" t="s">
        <v>244</v>
      </c>
      <c r="C591" s="345" t="s">
        <v>245</v>
      </c>
      <c r="D591" s="333">
        <v>50</v>
      </c>
      <c r="E591" s="334">
        <v>126</v>
      </c>
      <c r="F591" s="362"/>
    </row>
    <row r="592" spans="1:6" s="353" customFormat="1" ht="18.75">
      <c r="A592" s="408" t="s">
        <v>246</v>
      </c>
      <c r="B592" s="409"/>
      <c r="C592" s="409"/>
      <c r="D592" s="409"/>
      <c r="E592" s="410"/>
      <c r="F592" s="362"/>
    </row>
    <row r="593" spans="1:6" s="353" customFormat="1" ht="31.5" outlineLevel="1">
      <c r="A593" s="327"/>
      <c r="B593" s="327" t="s">
        <v>247</v>
      </c>
      <c r="C593" s="327"/>
      <c r="D593" s="333">
        <v>35</v>
      </c>
      <c r="E593" s="334">
        <v>61.25</v>
      </c>
      <c r="F593" s="330">
        <f>ОПТ!D593*1.39</f>
        <v>48.65</v>
      </c>
    </row>
    <row r="594" spans="1:6" s="353" customFormat="1" ht="31.5" outlineLevel="1">
      <c r="A594" s="327"/>
      <c r="B594" s="327" t="s">
        <v>248</v>
      </c>
      <c r="C594" s="327"/>
      <c r="D594" s="333">
        <v>90</v>
      </c>
      <c r="E594" s="334">
        <v>157.5</v>
      </c>
      <c r="F594" s="330">
        <f>ОПТ!D594*1.39</f>
        <v>125.1</v>
      </c>
    </row>
    <row r="595" spans="1:6" s="353" customFormat="1" ht="15.75" outlineLevel="1">
      <c r="A595" s="345"/>
      <c r="B595" s="345" t="s">
        <v>249</v>
      </c>
      <c r="C595" s="345"/>
      <c r="D595" s="333">
        <v>231</v>
      </c>
      <c r="E595" s="334">
        <v>358.05</v>
      </c>
      <c r="F595" s="330"/>
    </row>
    <row r="596" spans="1:6" s="353" customFormat="1" ht="15.75" outlineLevel="1">
      <c r="A596" s="345"/>
      <c r="B596" s="345" t="s">
        <v>250</v>
      </c>
      <c r="C596" s="345" t="s">
        <v>251</v>
      </c>
      <c r="D596" s="333">
        <v>65</v>
      </c>
      <c r="E596" s="334">
        <v>100.75</v>
      </c>
      <c r="F596" s="330">
        <f>ОПТ!D596*1.24</f>
        <v>80.6</v>
      </c>
    </row>
    <row r="597" spans="1:6" s="353" customFormat="1" ht="15.75" outlineLevel="1">
      <c r="A597" s="345"/>
      <c r="B597" s="345" t="s">
        <v>252</v>
      </c>
      <c r="C597" s="345" t="s">
        <v>586</v>
      </c>
      <c r="D597" s="333">
        <v>180</v>
      </c>
      <c r="E597" s="334">
        <v>251.99999999999997</v>
      </c>
      <c r="F597" s="330">
        <f>ОПТ!D597*1.24</f>
        <v>223.2</v>
      </c>
    </row>
    <row r="598" spans="1:6" s="353" customFormat="1" ht="15.75" outlineLevel="1">
      <c r="A598" s="345"/>
      <c r="B598" s="345" t="s">
        <v>587</v>
      </c>
      <c r="C598" s="345" t="s">
        <v>588</v>
      </c>
      <c r="D598" s="333">
        <v>290</v>
      </c>
      <c r="E598" s="334">
        <v>449.5</v>
      </c>
      <c r="F598" s="330">
        <f>ОПТ!D598*1.24</f>
        <v>359.6</v>
      </c>
    </row>
    <row r="599" spans="1:6" s="353" customFormat="1" ht="15.75" outlineLevel="1">
      <c r="A599" s="345"/>
      <c r="B599" s="345" t="s">
        <v>589</v>
      </c>
      <c r="C599" s="345" t="s">
        <v>590</v>
      </c>
      <c r="D599" s="333">
        <v>190</v>
      </c>
      <c r="E599" s="334">
        <v>294.5</v>
      </c>
      <c r="F599" s="330">
        <f>ОПТ!D599*1.24</f>
        <v>235.6</v>
      </c>
    </row>
    <row r="600" spans="1:6" s="348" customFormat="1" ht="15.75" outlineLevel="1">
      <c r="A600" s="345"/>
      <c r="B600" s="345" t="s">
        <v>591</v>
      </c>
      <c r="C600" s="345" t="s">
        <v>592</v>
      </c>
      <c r="D600" s="333">
        <v>650</v>
      </c>
      <c r="E600" s="334">
        <v>1007.5</v>
      </c>
      <c r="F600" s="330">
        <f>ОПТ!D600*1.24</f>
        <v>806</v>
      </c>
    </row>
    <row r="601" spans="1:6" s="348" customFormat="1" ht="15.75" outlineLevel="1">
      <c r="A601" s="345"/>
      <c r="B601" s="345" t="s">
        <v>593</v>
      </c>
      <c r="C601" s="345" t="s">
        <v>594</v>
      </c>
      <c r="D601" s="333">
        <v>1290</v>
      </c>
      <c r="E601" s="334">
        <v>1999.5</v>
      </c>
      <c r="F601" s="330">
        <f>ОПТ!D601*1.24</f>
        <v>1599.6</v>
      </c>
    </row>
    <row r="602" spans="1:6" s="348" customFormat="1" ht="15.75" outlineLevel="1">
      <c r="A602" s="345"/>
      <c r="B602" s="345" t="s">
        <v>595</v>
      </c>
      <c r="C602" s="345" t="s">
        <v>596</v>
      </c>
      <c r="D602" s="333">
        <v>560</v>
      </c>
      <c r="E602" s="334">
        <v>868</v>
      </c>
      <c r="F602" s="330">
        <f>ОПТ!D602*1.24</f>
        <v>694.4</v>
      </c>
    </row>
    <row r="603" spans="1:6" s="348" customFormat="1" ht="15.75" outlineLevel="1">
      <c r="A603" s="345"/>
      <c r="B603" s="345" t="s">
        <v>597</v>
      </c>
      <c r="C603" s="345" t="s">
        <v>598</v>
      </c>
      <c r="D603" s="333">
        <v>1570</v>
      </c>
      <c r="E603" s="334">
        <v>2433.5</v>
      </c>
      <c r="F603" s="330">
        <f>ОПТ!D603*1.24</f>
        <v>1946.8</v>
      </c>
    </row>
    <row r="604" spans="1:6" s="348" customFormat="1" ht="15.75" outlineLevel="1">
      <c r="A604" s="345"/>
      <c r="B604" s="345" t="s">
        <v>599</v>
      </c>
      <c r="C604" s="345" t="s">
        <v>598</v>
      </c>
      <c r="D604" s="333">
        <v>2030</v>
      </c>
      <c r="E604" s="334">
        <v>3146.5</v>
      </c>
      <c r="F604" s="330">
        <f>ОПТ!D604*1.24</f>
        <v>2517.2</v>
      </c>
    </row>
    <row r="605" spans="1:6" s="348" customFormat="1" ht="15.75" outlineLevel="1">
      <c r="A605" s="345"/>
      <c r="B605" s="345" t="s">
        <v>600</v>
      </c>
      <c r="C605" s="345" t="s">
        <v>590</v>
      </c>
      <c r="D605" s="333">
        <v>1780</v>
      </c>
      <c r="E605" s="334">
        <v>2759</v>
      </c>
      <c r="F605" s="330">
        <f>ОПТ!D605*1.24</f>
        <v>2207.2</v>
      </c>
    </row>
    <row r="606" spans="1:6" s="348" customFormat="1" ht="15.75" outlineLevel="1">
      <c r="A606" s="345"/>
      <c r="B606" s="345" t="s">
        <v>601</v>
      </c>
      <c r="C606" s="345" t="s">
        <v>602</v>
      </c>
      <c r="D606" s="333">
        <v>1900</v>
      </c>
      <c r="E606" s="334">
        <v>2945</v>
      </c>
      <c r="F606" s="330">
        <f>ОПТ!D606*1.24</f>
        <v>2356</v>
      </c>
    </row>
    <row r="607" spans="1:6" s="348" customFormat="1" ht="15.75" outlineLevel="1">
      <c r="A607" s="345"/>
      <c r="B607" s="345" t="s">
        <v>601</v>
      </c>
      <c r="C607" s="345" t="s">
        <v>603</v>
      </c>
      <c r="D607" s="333">
        <v>7000</v>
      </c>
      <c r="E607" s="334">
        <v>10850</v>
      </c>
      <c r="F607" s="330">
        <f>ОПТ!D607*1.24</f>
        <v>8680</v>
      </c>
    </row>
    <row r="608" spans="1:6" s="348" customFormat="1" ht="31.5" outlineLevel="1">
      <c r="A608" s="345"/>
      <c r="B608" s="345" t="s">
        <v>3534</v>
      </c>
      <c r="C608" s="345" t="s">
        <v>604</v>
      </c>
      <c r="D608" s="333">
        <v>765</v>
      </c>
      <c r="E608" s="334">
        <v>1185.75</v>
      </c>
      <c r="F608" s="330">
        <f>ОПТ!D608*1.24</f>
        <v>948.6</v>
      </c>
    </row>
    <row r="609" spans="1:6" s="348" customFormat="1" ht="31.5" outlineLevel="1">
      <c r="A609" s="345"/>
      <c r="B609" s="345" t="s">
        <v>605</v>
      </c>
      <c r="C609" s="345" t="s">
        <v>606</v>
      </c>
      <c r="D609" s="333">
        <v>1200</v>
      </c>
      <c r="E609" s="334">
        <v>1860</v>
      </c>
      <c r="F609" s="330">
        <f>ОПТ!D609*1.24</f>
        <v>1488</v>
      </c>
    </row>
    <row r="610" spans="1:6" s="348" customFormat="1" ht="15.75" outlineLevel="1">
      <c r="A610" s="345"/>
      <c r="B610" s="345" t="s">
        <v>607</v>
      </c>
      <c r="C610" s="345"/>
      <c r="D610" s="333">
        <v>840</v>
      </c>
      <c r="E610" s="334">
        <v>1302</v>
      </c>
      <c r="F610" s="330">
        <f>ОПТ!D610*1.24</f>
        <v>1041.6</v>
      </c>
    </row>
    <row r="611" spans="1:6" s="348" customFormat="1" ht="15.75" outlineLevel="1">
      <c r="A611" s="345"/>
      <c r="B611" s="345" t="s">
        <v>608</v>
      </c>
      <c r="C611" s="345"/>
      <c r="D611" s="333">
        <v>730</v>
      </c>
      <c r="E611" s="334">
        <v>1131.5</v>
      </c>
      <c r="F611" s="330">
        <f>ОПТ!D611*1.24</f>
        <v>905.2</v>
      </c>
    </row>
    <row r="612" spans="1:6" s="348" customFormat="1" ht="15.75" outlineLevel="1">
      <c r="A612" s="345"/>
      <c r="B612" s="345" t="s">
        <v>609</v>
      </c>
      <c r="C612" s="345"/>
      <c r="D612" s="333">
        <v>91</v>
      </c>
      <c r="E612" s="334">
        <v>141.05</v>
      </c>
      <c r="F612" s="330">
        <f>ОПТ!D612*1.24</f>
        <v>112.84</v>
      </c>
    </row>
    <row r="613" spans="1:6" s="348" customFormat="1" ht="15.75" outlineLevel="1">
      <c r="A613" s="345"/>
      <c r="B613" s="345" t="s">
        <v>610</v>
      </c>
      <c r="C613" s="345"/>
      <c r="D613" s="333">
        <v>580</v>
      </c>
      <c r="E613" s="334">
        <v>899</v>
      </c>
      <c r="F613" s="330">
        <f>ОПТ!D613*1.24</f>
        <v>719.2</v>
      </c>
    </row>
    <row r="614" spans="1:6" s="348" customFormat="1" ht="18.75">
      <c r="A614" s="414" t="s">
        <v>611</v>
      </c>
      <c r="B614" s="415"/>
      <c r="C614" s="415"/>
      <c r="D614" s="415"/>
      <c r="E614" s="416"/>
      <c r="F614" s="330"/>
    </row>
    <row r="615" spans="1:6" s="348" customFormat="1" ht="15.75" outlineLevel="1">
      <c r="A615" s="385"/>
      <c r="B615" s="386" t="s">
        <v>612</v>
      </c>
      <c r="C615" s="387" t="s">
        <v>613</v>
      </c>
      <c r="D615" s="333">
        <v>390</v>
      </c>
      <c r="E615" s="334">
        <v>1014</v>
      </c>
      <c r="F615" s="330"/>
    </row>
    <row r="616" spans="1:6" s="348" customFormat="1" ht="15.75" outlineLevel="1">
      <c r="A616" s="385"/>
      <c r="B616" s="386" t="s">
        <v>614</v>
      </c>
      <c r="C616" s="387" t="s">
        <v>613</v>
      </c>
      <c r="D616" s="333">
        <v>85</v>
      </c>
      <c r="E616" s="334">
        <v>221</v>
      </c>
      <c r="F616" s="330"/>
    </row>
    <row r="617" spans="1:6" s="348" customFormat="1" ht="15.75" outlineLevel="1">
      <c r="A617" s="385"/>
      <c r="B617" s="386" t="s">
        <v>615</v>
      </c>
      <c r="C617" s="387" t="s">
        <v>616</v>
      </c>
      <c r="D617" s="333">
        <v>2.6</v>
      </c>
      <c r="E617" s="334">
        <v>5.460000000000001</v>
      </c>
      <c r="F617" s="330"/>
    </row>
    <row r="618" spans="1:6" s="348" customFormat="1" ht="15.75" outlineLevel="1">
      <c r="A618" s="385"/>
      <c r="B618" s="386" t="s">
        <v>617</v>
      </c>
      <c r="C618" s="387" t="s">
        <v>618</v>
      </c>
      <c r="D618" s="333">
        <v>2.75</v>
      </c>
      <c r="E618" s="334">
        <v>5.775</v>
      </c>
      <c r="F618" s="330"/>
    </row>
    <row r="619" spans="1:6" s="348" customFormat="1" ht="15.75" outlineLevel="1">
      <c r="A619" s="385"/>
      <c r="B619" s="386" t="s">
        <v>619</v>
      </c>
      <c r="C619" s="387" t="s">
        <v>620</v>
      </c>
      <c r="D619" s="333">
        <v>5.2</v>
      </c>
      <c r="E619" s="334">
        <v>10.920000000000002</v>
      </c>
      <c r="F619" s="330"/>
    </row>
    <row r="620" spans="1:6" s="348" customFormat="1" ht="15.75" outlineLevel="1">
      <c r="A620" s="385"/>
      <c r="B620" s="386" t="s">
        <v>621</v>
      </c>
      <c r="C620" s="387" t="s">
        <v>622</v>
      </c>
      <c r="D620" s="333">
        <v>5.9</v>
      </c>
      <c r="E620" s="334">
        <v>12.39</v>
      </c>
      <c r="F620" s="330"/>
    </row>
    <row r="621" spans="1:6" s="348" customFormat="1" ht="15.75" outlineLevel="1">
      <c r="A621" s="385"/>
      <c r="B621" s="386" t="s">
        <v>623</v>
      </c>
      <c r="C621" s="387" t="s">
        <v>624</v>
      </c>
      <c r="D621" s="333">
        <v>6.5</v>
      </c>
      <c r="E621" s="334">
        <v>13.65</v>
      </c>
      <c r="F621" s="330"/>
    </row>
    <row r="622" spans="1:6" s="348" customFormat="1" ht="15.75" outlineLevel="1">
      <c r="A622" s="385"/>
      <c r="B622" s="386" t="s">
        <v>625</v>
      </c>
      <c r="C622" s="387" t="s">
        <v>626</v>
      </c>
      <c r="D622" s="333">
        <v>3.9</v>
      </c>
      <c r="E622" s="334">
        <v>8.19</v>
      </c>
      <c r="F622" s="330"/>
    </row>
    <row r="623" spans="1:6" s="348" customFormat="1" ht="15.75" outlineLevel="1">
      <c r="A623" s="385"/>
      <c r="B623" s="386" t="s">
        <v>627</v>
      </c>
      <c r="C623" s="387" t="s">
        <v>628</v>
      </c>
      <c r="D623" s="333">
        <v>3.6</v>
      </c>
      <c r="E623" s="334">
        <v>7.5600000000000005</v>
      </c>
      <c r="F623" s="330"/>
    </row>
    <row r="624" spans="1:6" s="348" customFormat="1" ht="15.75" outlineLevel="1">
      <c r="A624" s="385"/>
      <c r="B624" s="386" t="s">
        <v>629</v>
      </c>
      <c r="C624" s="387" t="s">
        <v>630</v>
      </c>
      <c r="D624" s="333">
        <v>2.3</v>
      </c>
      <c r="E624" s="334">
        <v>4.83</v>
      </c>
      <c r="F624" s="330"/>
    </row>
    <row r="625" spans="1:6" s="348" customFormat="1" ht="15.75" outlineLevel="1">
      <c r="A625" s="385"/>
      <c r="B625" s="386" t="s">
        <v>631</v>
      </c>
      <c r="C625" s="387" t="s">
        <v>632</v>
      </c>
      <c r="D625" s="333">
        <v>40</v>
      </c>
      <c r="E625" s="334">
        <v>84</v>
      </c>
      <c r="F625" s="330"/>
    </row>
    <row r="626" spans="1:6" s="348" customFormat="1" ht="15.75" outlineLevel="1">
      <c r="A626" s="385"/>
      <c r="B626" s="386" t="s">
        <v>633</v>
      </c>
      <c r="C626" s="387" t="s">
        <v>634</v>
      </c>
      <c r="D626" s="333">
        <v>195</v>
      </c>
      <c r="E626" s="334">
        <v>409.5</v>
      </c>
      <c r="F626" s="330"/>
    </row>
    <row r="627" spans="1:6" s="348" customFormat="1" ht="15.75" outlineLevel="1">
      <c r="A627" s="385"/>
      <c r="B627" s="386" t="s">
        <v>635</v>
      </c>
      <c r="C627" s="387" t="s">
        <v>636</v>
      </c>
      <c r="D627" s="333">
        <v>128.57</v>
      </c>
      <c r="E627" s="334">
        <v>269.997</v>
      </c>
      <c r="F627" s="330"/>
    </row>
    <row r="628" spans="1:6" s="348" customFormat="1" ht="18.75">
      <c r="A628" s="402" t="s">
        <v>637</v>
      </c>
      <c r="B628" s="403"/>
      <c r="C628" s="403"/>
      <c r="D628" s="403"/>
      <c r="E628" s="404"/>
      <c r="F628" s="347"/>
    </row>
    <row r="629" spans="1:6" s="348" customFormat="1" ht="15.75" outlineLevel="1">
      <c r="A629" s="345"/>
      <c r="B629" s="345" t="s">
        <v>638</v>
      </c>
      <c r="C629" s="345" t="s">
        <v>639</v>
      </c>
      <c r="D629" s="333">
        <v>100</v>
      </c>
      <c r="E629" s="334">
        <v>179.95000000000002</v>
      </c>
      <c r="F629" s="330">
        <f>ОПТ!D629*1.34</f>
        <v>134</v>
      </c>
    </row>
    <row r="630" spans="1:6" s="348" customFormat="1" ht="15.75" outlineLevel="1">
      <c r="A630" s="345"/>
      <c r="B630" s="345" t="s">
        <v>638</v>
      </c>
      <c r="C630" s="345" t="s">
        <v>640</v>
      </c>
      <c r="D630" s="333">
        <v>54.055</v>
      </c>
      <c r="E630" s="334">
        <v>100.00175</v>
      </c>
      <c r="F630" s="330"/>
    </row>
    <row r="631" spans="1:6" s="348" customFormat="1" ht="15.75" outlineLevel="1">
      <c r="A631" s="345"/>
      <c r="B631" s="327" t="s">
        <v>641</v>
      </c>
      <c r="C631" s="345" t="s">
        <v>642</v>
      </c>
      <c r="D631" s="333">
        <v>4.7</v>
      </c>
      <c r="E631" s="334">
        <v>9.9499</v>
      </c>
      <c r="F631" s="330"/>
    </row>
    <row r="632" spans="1:6" s="348" customFormat="1" ht="15.75" outlineLevel="1">
      <c r="A632" s="345"/>
      <c r="B632" s="327" t="s">
        <v>643</v>
      </c>
      <c r="C632" s="345" t="s">
        <v>642</v>
      </c>
      <c r="D632" s="333">
        <v>23</v>
      </c>
      <c r="E632" s="334">
        <v>41.4</v>
      </c>
      <c r="F632" s="330"/>
    </row>
    <row r="633" spans="1:6" s="348" customFormat="1" ht="15.75" outlineLevel="1">
      <c r="A633" s="345"/>
      <c r="B633" s="327" t="s">
        <v>644</v>
      </c>
      <c r="C633" s="345" t="s">
        <v>642</v>
      </c>
      <c r="D633" s="333">
        <v>52</v>
      </c>
      <c r="E633" s="334">
        <v>93.60000000000001</v>
      </c>
      <c r="F633" s="330"/>
    </row>
    <row r="634" spans="1:6" s="348" customFormat="1" ht="15.75" outlineLevel="1">
      <c r="A634" s="345"/>
      <c r="B634" s="345" t="s">
        <v>645</v>
      </c>
      <c r="C634" s="345" t="s">
        <v>646</v>
      </c>
      <c r="D634" s="333">
        <v>69</v>
      </c>
      <c r="E634" s="334">
        <v>131.1</v>
      </c>
      <c r="F634" s="330">
        <f>ОПТ!D634*1.49</f>
        <v>102.81</v>
      </c>
    </row>
    <row r="635" spans="1:6" s="348" customFormat="1" ht="15.75" outlineLevel="1">
      <c r="A635" s="345"/>
      <c r="B635" s="345" t="s">
        <v>647</v>
      </c>
      <c r="C635" s="345" t="s">
        <v>648</v>
      </c>
      <c r="D635" s="333">
        <v>81</v>
      </c>
      <c r="E635" s="334">
        <v>153.9</v>
      </c>
      <c r="F635" s="330">
        <f>ОПТ!D635*1.49</f>
        <v>120.69</v>
      </c>
    </row>
    <row r="636" spans="1:6" s="348" customFormat="1" ht="15.75" outlineLevel="1">
      <c r="A636" s="345"/>
      <c r="B636" s="327" t="s">
        <v>649</v>
      </c>
      <c r="C636" s="345" t="s">
        <v>650</v>
      </c>
      <c r="D636" s="333">
        <v>59</v>
      </c>
      <c r="E636" s="334">
        <v>112.1</v>
      </c>
      <c r="F636" s="330"/>
    </row>
    <row r="637" spans="1:6" s="348" customFormat="1" ht="15.75" outlineLevel="1">
      <c r="A637" s="345"/>
      <c r="B637" s="327" t="s">
        <v>651</v>
      </c>
      <c r="C637" s="345" t="s">
        <v>650</v>
      </c>
      <c r="D637" s="333">
        <v>93</v>
      </c>
      <c r="E637" s="334">
        <v>176.7</v>
      </c>
      <c r="F637" s="330"/>
    </row>
    <row r="638" spans="1:6" s="348" customFormat="1" ht="15.75" outlineLevel="1">
      <c r="A638" s="345"/>
      <c r="B638" s="345" t="s">
        <v>652</v>
      </c>
      <c r="C638" s="345" t="s">
        <v>653</v>
      </c>
      <c r="D638" s="333">
        <v>105.2</v>
      </c>
      <c r="E638" s="334">
        <v>199.88</v>
      </c>
      <c r="F638" s="330">
        <f>ОПТ!D638*1.49</f>
        <v>156.748</v>
      </c>
    </row>
    <row r="639" spans="1:6" s="348" customFormat="1" ht="15.75" outlineLevel="1">
      <c r="A639" s="345"/>
      <c r="B639" s="345" t="s">
        <v>652</v>
      </c>
      <c r="C639" s="345" t="s">
        <v>654</v>
      </c>
      <c r="D639" s="333">
        <v>165</v>
      </c>
      <c r="E639" s="334">
        <v>313.5</v>
      </c>
      <c r="F639" s="330">
        <f>ОПТ!D639*1.49</f>
        <v>245.85</v>
      </c>
    </row>
    <row r="640" spans="1:6" s="348" customFormat="1" ht="15.75" outlineLevel="1">
      <c r="A640" s="345"/>
      <c r="B640" s="327" t="s">
        <v>655</v>
      </c>
      <c r="C640" s="345"/>
      <c r="D640" s="333">
        <v>135.25</v>
      </c>
      <c r="E640" s="334">
        <v>256.97499999999997</v>
      </c>
      <c r="F640" s="330">
        <f>ОПТ!D640*1.49</f>
        <v>201.5225</v>
      </c>
    </row>
    <row r="641" spans="1:6" s="348" customFormat="1" ht="15.75" outlineLevel="1">
      <c r="A641" s="345"/>
      <c r="B641" s="327" t="s">
        <v>656</v>
      </c>
      <c r="C641" s="345" t="s">
        <v>657</v>
      </c>
      <c r="D641" s="333">
        <v>183</v>
      </c>
      <c r="E641" s="334">
        <v>347.7</v>
      </c>
      <c r="F641" s="330"/>
    </row>
    <row r="642" spans="1:6" s="348" customFormat="1" ht="15.75" outlineLevel="1">
      <c r="A642" s="345"/>
      <c r="B642" s="327" t="s">
        <v>658</v>
      </c>
      <c r="C642" s="345" t="s">
        <v>659</v>
      </c>
      <c r="D642" s="333">
        <v>78</v>
      </c>
      <c r="E642" s="334">
        <v>148.2</v>
      </c>
      <c r="F642" s="330"/>
    </row>
    <row r="643" spans="1:6" s="348" customFormat="1" ht="15.75" outlineLevel="1">
      <c r="A643" s="345"/>
      <c r="B643" s="364" t="s">
        <v>2696</v>
      </c>
      <c r="C643" s="345" t="s">
        <v>2697</v>
      </c>
      <c r="D643" s="333">
        <v>158</v>
      </c>
      <c r="E643" s="334">
        <v>300.2</v>
      </c>
      <c r="F643" s="330"/>
    </row>
    <row r="644" spans="1:6" s="348" customFormat="1" ht="15.75" outlineLevel="1">
      <c r="A644" s="345"/>
      <c r="B644" s="364" t="s">
        <v>2698</v>
      </c>
      <c r="C644" s="345" t="s">
        <v>2699</v>
      </c>
      <c r="D644" s="333">
        <v>142</v>
      </c>
      <c r="E644" s="334">
        <v>269.8</v>
      </c>
      <c r="F644" s="330"/>
    </row>
    <row r="645" spans="1:6" s="348" customFormat="1" ht="15.75" outlineLevel="1">
      <c r="A645" s="345"/>
      <c r="B645" s="364" t="s">
        <v>2700</v>
      </c>
      <c r="C645" s="345" t="s">
        <v>2701</v>
      </c>
      <c r="D645" s="333">
        <v>431</v>
      </c>
      <c r="E645" s="334">
        <v>818.9</v>
      </c>
      <c r="F645" s="330"/>
    </row>
    <row r="646" spans="1:6" s="348" customFormat="1" ht="15.75" outlineLevel="1">
      <c r="A646" s="345"/>
      <c r="B646" s="327" t="s">
        <v>2702</v>
      </c>
      <c r="C646" s="345" t="s">
        <v>2703</v>
      </c>
      <c r="D646" s="333">
        <v>112.1</v>
      </c>
      <c r="E646" s="334">
        <v>212.98999999999998</v>
      </c>
      <c r="F646" s="330"/>
    </row>
    <row r="647" spans="1:6" s="348" customFormat="1" ht="15.75" outlineLevel="1">
      <c r="A647" s="345"/>
      <c r="B647" s="327" t="s">
        <v>2704</v>
      </c>
      <c r="C647" s="345"/>
      <c r="D647" s="333">
        <v>105.1</v>
      </c>
      <c r="E647" s="334">
        <v>199.68999999999997</v>
      </c>
      <c r="F647" s="330"/>
    </row>
    <row r="648" spans="1:6" s="348" customFormat="1" ht="15.75" outlineLevel="1">
      <c r="A648" s="345"/>
      <c r="B648" s="327" t="s">
        <v>2705</v>
      </c>
      <c r="C648" s="345"/>
      <c r="D648" s="333">
        <v>195.4</v>
      </c>
      <c r="E648" s="334">
        <v>341.95</v>
      </c>
      <c r="F648" s="330"/>
    </row>
    <row r="649" spans="1:6" s="348" customFormat="1" ht="15.75" outlineLevel="1">
      <c r="A649" s="345"/>
      <c r="B649" s="327" t="s">
        <v>2706</v>
      </c>
      <c r="C649" s="345"/>
      <c r="D649" s="333">
        <v>311</v>
      </c>
      <c r="E649" s="334">
        <v>544.25</v>
      </c>
      <c r="F649" s="330"/>
    </row>
    <row r="650" spans="1:6" s="348" customFormat="1" ht="15.75" outlineLevel="1">
      <c r="A650" s="345"/>
      <c r="B650" s="345" t="s">
        <v>2707</v>
      </c>
      <c r="C650" s="345" t="s">
        <v>2708</v>
      </c>
      <c r="D650" s="333">
        <v>73</v>
      </c>
      <c r="E650" s="334">
        <v>138.7</v>
      </c>
      <c r="F650" s="330">
        <f>E650*1.09</f>
        <v>151.183</v>
      </c>
    </row>
    <row r="651" spans="1:6" s="348" customFormat="1" ht="15.75" outlineLevel="1">
      <c r="A651" s="345"/>
      <c r="B651" s="345" t="s">
        <v>2709</v>
      </c>
      <c r="C651" s="345" t="s">
        <v>2710</v>
      </c>
      <c r="D651" s="333">
        <v>23.15</v>
      </c>
      <c r="E651" s="334">
        <v>40.512499999999996</v>
      </c>
      <c r="F651" s="330">
        <f>ОПТ!D651*1.49</f>
        <v>34.4935</v>
      </c>
    </row>
    <row r="652" spans="1:6" s="348" customFormat="1" ht="15.75" outlineLevel="1">
      <c r="A652" s="345"/>
      <c r="B652" s="345" t="s">
        <v>2711</v>
      </c>
      <c r="C652" s="345" t="s">
        <v>2712</v>
      </c>
      <c r="D652" s="333">
        <v>20.5</v>
      </c>
      <c r="E652" s="334">
        <v>35.875</v>
      </c>
      <c r="F652" s="388" t="s">
        <v>2713</v>
      </c>
    </row>
    <row r="653" spans="1:6" s="348" customFormat="1" ht="15.75" outlineLevel="1">
      <c r="A653" s="345"/>
      <c r="B653" s="345" t="s">
        <v>2714</v>
      </c>
      <c r="C653" s="345" t="s">
        <v>2715</v>
      </c>
      <c r="D653" s="333">
        <v>20.5</v>
      </c>
      <c r="E653" s="334">
        <v>35.875</v>
      </c>
      <c r="F653" s="330">
        <f>ОПТ!D653*1.49</f>
        <v>30.544999999999998</v>
      </c>
    </row>
    <row r="654" spans="1:6" s="348" customFormat="1" ht="15.75" outlineLevel="1">
      <c r="A654" s="345"/>
      <c r="B654" s="345" t="s">
        <v>2716</v>
      </c>
      <c r="C654" s="345" t="s">
        <v>2717</v>
      </c>
      <c r="D654" s="333">
        <v>28.29</v>
      </c>
      <c r="E654" s="334">
        <v>74.96849999999999</v>
      </c>
      <c r="F654" s="330"/>
    </row>
    <row r="655" spans="1:6" s="348" customFormat="1" ht="15.75" outlineLevel="1">
      <c r="A655" s="345"/>
      <c r="B655" s="345" t="s">
        <v>2718</v>
      </c>
      <c r="C655" s="345" t="s">
        <v>3535</v>
      </c>
      <c r="D655" s="333">
        <v>62.26</v>
      </c>
      <c r="E655" s="334">
        <v>164.98899999999998</v>
      </c>
      <c r="F655" s="330"/>
    </row>
    <row r="656" spans="1:6" s="348" customFormat="1" ht="15.75" outlineLevel="1">
      <c r="A656" s="345"/>
      <c r="B656" s="345" t="s">
        <v>2719</v>
      </c>
      <c r="C656" s="345" t="s">
        <v>2720</v>
      </c>
      <c r="D656" s="333">
        <v>13.9</v>
      </c>
      <c r="E656" s="334">
        <v>25.02</v>
      </c>
      <c r="F656" s="330"/>
    </row>
    <row r="657" spans="1:6" s="348" customFormat="1" ht="15.75" outlineLevel="1">
      <c r="A657" s="345"/>
      <c r="B657" s="345" t="s">
        <v>2721</v>
      </c>
      <c r="C657" s="345" t="s">
        <v>2722</v>
      </c>
      <c r="D657" s="333">
        <v>13.25</v>
      </c>
      <c r="E657" s="334">
        <v>23.85</v>
      </c>
      <c r="F657" s="330"/>
    </row>
    <row r="658" spans="1:6" s="348" customFormat="1" ht="15.75" outlineLevel="1">
      <c r="A658" s="345"/>
      <c r="B658" s="345" t="s">
        <v>2723</v>
      </c>
      <c r="C658" s="345" t="s">
        <v>2724</v>
      </c>
      <c r="D658" s="333">
        <v>24.92</v>
      </c>
      <c r="E658" s="334">
        <v>44.856</v>
      </c>
      <c r="F658" s="330"/>
    </row>
    <row r="659" spans="1:6" s="348" customFormat="1" ht="15.75" outlineLevel="1">
      <c r="A659" s="345"/>
      <c r="B659" s="345" t="s">
        <v>2725</v>
      </c>
      <c r="C659" s="345" t="s">
        <v>2726</v>
      </c>
      <c r="D659" s="333">
        <v>42.3</v>
      </c>
      <c r="E659" s="334">
        <v>76.14</v>
      </c>
      <c r="F659" s="330"/>
    </row>
    <row r="660" spans="1:6" s="348" customFormat="1" ht="15.75" outlineLevel="1">
      <c r="A660" s="345"/>
      <c r="B660" s="345" t="s">
        <v>2727</v>
      </c>
      <c r="C660" s="345" t="s">
        <v>2728</v>
      </c>
      <c r="D660" s="333">
        <v>7.78</v>
      </c>
      <c r="E660" s="334">
        <v>21.006000000000004</v>
      </c>
      <c r="F660" s="330"/>
    </row>
    <row r="661" spans="1:6" s="348" customFormat="1" ht="15.75" outlineLevel="1">
      <c r="A661" s="345"/>
      <c r="B661" s="327" t="s">
        <v>2729</v>
      </c>
      <c r="C661" s="345" t="s">
        <v>2730</v>
      </c>
      <c r="D661" s="333">
        <v>12.13</v>
      </c>
      <c r="E661" s="334">
        <v>23.249571000000003</v>
      </c>
      <c r="F661" s="330"/>
    </row>
    <row r="662" spans="1:6" s="348" customFormat="1" ht="15.75" outlineLevel="1">
      <c r="A662" s="345"/>
      <c r="B662" s="345" t="s">
        <v>2731</v>
      </c>
      <c r="C662" s="345" t="s">
        <v>2732</v>
      </c>
      <c r="D662" s="333">
        <v>35.61</v>
      </c>
      <c r="E662" s="334">
        <v>49.854</v>
      </c>
      <c r="F662" s="330"/>
    </row>
    <row r="663" spans="1:6" s="348" customFormat="1" ht="15.75" outlineLevel="1">
      <c r="A663" s="345"/>
      <c r="B663" s="345" t="s">
        <v>2733</v>
      </c>
      <c r="C663" s="345"/>
      <c r="D663" s="333">
        <v>7.75</v>
      </c>
      <c r="E663" s="334">
        <v>20.925</v>
      </c>
      <c r="F663" s="330"/>
    </row>
    <row r="664" spans="1:6" s="348" customFormat="1" ht="15.75" outlineLevel="1">
      <c r="A664" s="345"/>
      <c r="B664" s="345" t="s">
        <v>2734</v>
      </c>
      <c r="C664" s="345"/>
      <c r="D664" s="333">
        <v>35.5</v>
      </c>
      <c r="E664" s="334">
        <v>67.45</v>
      </c>
      <c r="F664" s="330">
        <f>E664*1.09</f>
        <v>73.52050000000001</v>
      </c>
    </row>
    <row r="665" spans="1:6" s="348" customFormat="1" ht="15.75" outlineLevel="1">
      <c r="A665" s="345"/>
      <c r="B665" s="345" t="s">
        <v>2735</v>
      </c>
      <c r="C665" s="345"/>
      <c r="D665" s="333">
        <v>119</v>
      </c>
      <c r="E665" s="334">
        <v>226.1</v>
      </c>
      <c r="F665" s="330">
        <f>E665*1.09</f>
        <v>246.449</v>
      </c>
    </row>
    <row r="666" spans="1:6" s="348" customFormat="1" ht="15.75" outlineLevel="1">
      <c r="A666" s="345"/>
      <c r="B666" s="345" t="s">
        <v>2736</v>
      </c>
      <c r="C666" s="345" t="s">
        <v>2737</v>
      </c>
      <c r="D666" s="333">
        <v>119</v>
      </c>
      <c r="E666" s="334">
        <v>226.1</v>
      </c>
      <c r="F666" s="330">
        <f>E666*1.09</f>
        <v>246.449</v>
      </c>
    </row>
    <row r="667" spans="1:6" s="348" customFormat="1" ht="15.75" outlineLevel="1">
      <c r="A667" s="345"/>
      <c r="B667" s="345" t="s">
        <v>2738</v>
      </c>
      <c r="C667" s="345" t="s">
        <v>2739</v>
      </c>
      <c r="D667" s="333">
        <v>326</v>
      </c>
      <c r="E667" s="334">
        <v>537.9</v>
      </c>
      <c r="F667" s="330"/>
    </row>
    <row r="668" spans="1:6" s="348" customFormat="1" ht="15.75" outlineLevel="1">
      <c r="A668" s="345"/>
      <c r="B668" s="345" t="s">
        <v>2740</v>
      </c>
      <c r="C668" s="345" t="s">
        <v>2741</v>
      </c>
      <c r="D668" s="333">
        <v>238</v>
      </c>
      <c r="E668" s="334">
        <v>392.7</v>
      </c>
      <c r="F668" s="330"/>
    </row>
    <row r="669" spans="1:6" s="348" customFormat="1" ht="15.75" outlineLevel="1">
      <c r="A669" s="345"/>
      <c r="B669" s="345" t="s">
        <v>2742</v>
      </c>
      <c r="C669" s="345" t="s">
        <v>2743</v>
      </c>
      <c r="D669" s="333">
        <v>248</v>
      </c>
      <c r="E669" s="334">
        <v>409.2</v>
      </c>
      <c r="F669" s="330"/>
    </row>
    <row r="670" spans="1:6" s="348" customFormat="1" ht="31.5" outlineLevel="1">
      <c r="A670" s="345"/>
      <c r="B670" s="345" t="s">
        <v>2744</v>
      </c>
      <c r="C670" s="345" t="s">
        <v>2745</v>
      </c>
      <c r="D670" s="333">
        <v>395</v>
      </c>
      <c r="E670" s="334">
        <v>691.25</v>
      </c>
      <c r="F670" s="330"/>
    </row>
    <row r="671" spans="1:6" s="348" customFormat="1" ht="31.5" outlineLevel="1">
      <c r="A671" s="345"/>
      <c r="B671" s="345" t="s">
        <v>2746</v>
      </c>
      <c r="C671" s="345" t="s">
        <v>2747</v>
      </c>
      <c r="D671" s="333">
        <v>111</v>
      </c>
      <c r="E671" s="334">
        <v>194.25</v>
      </c>
      <c r="F671" s="330"/>
    </row>
    <row r="672" spans="1:6" s="348" customFormat="1" ht="15.75" outlineLevel="1">
      <c r="A672" s="345"/>
      <c r="B672" s="345" t="s">
        <v>2748</v>
      </c>
      <c r="C672" s="345" t="s">
        <v>2749</v>
      </c>
      <c r="D672" s="333">
        <v>108</v>
      </c>
      <c r="E672" s="334">
        <v>189</v>
      </c>
      <c r="F672" s="330"/>
    </row>
    <row r="673" spans="1:6" s="348" customFormat="1" ht="15.75" outlineLevel="1">
      <c r="A673" s="345"/>
      <c r="B673" s="345" t="s">
        <v>2750</v>
      </c>
      <c r="C673" s="345" t="s">
        <v>2751</v>
      </c>
      <c r="D673" s="333">
        <v>44</v>
      </c>
      <c r="E673" s="334">
        <v>77</v>
      </c>
      <c r="F673" s="330"/>
    </row>
    <row r="674" spans="1:6" s="348" customFormat="1" ht="15.75" outlineLevel="1">
      <c r="A674" s="345"/>
      <c r="B674" s="345" t="s">
        <v>2752</v>
      </c>
      <c r="C674" s="345" t="s">
        <v>2753</v>
      </c>
      <c r="D674" s="333">
        <v>34.41</v>
      </c>
      <c r="E674" s="334">
        <v>77.42249999999999</v>
      </c>
      <c r="F674" s="330"/>
    </row>
    <row r="675" spans="1:6" s="348" customFormat="1" ht="15.75" outlineLevel="1">
      <c r="A675" s="345"/>
      <c r="B675" s="345" t="s">
        <v>2754</v>
      </c>
      <c r="C675" s="345" t="s">
        <v>2755</v>
      </c>
      <c r="D675" s="333">
        <v>22</v>
      </c>
      <c r="E675" s="334">
        <v>41.8</v>
      </c>
      <c r="F675" s="330"/>
    </row>
    <row r="676" spans="1:6" s="348" customFormat="1" ht="18.75">
      <c r="A676" s="402" t="s">
        <v>2756</v>
      </c>
      <c r="B676" s="403"/>
      <c r="C676" s="403"/>
      <c r="D676" s="403"/>
      <c r="E676" s="404"/>
      <c r="F676" s="330"/>
    </row>
    <row r="677" spans="1:6" s="348" customFormat="1" ht="15.75" outlineLevel="1">
      <c r="A677" s="345"/>
      <c r="B677" s="345" t="s">
        <v>2757</v>
      </c>
      <c r="C677" s="345" t="s">
        <v>2758</v>
      </c>
      <c r="D677" s="333">
        <v>17.76</v>
      </c>
      <c r="E677" s="334">
        <v>24.864</v>
      </c>
      <c r="F677" s="330">
        <f>ОПТ!D677*1.49</f>
        <v>26.462400000000002</v>
      </c>
    </row>
    <row r="678" spans="1:6" s="348" customFormat="1" ht="15.75" outlineLevel="1">
      <c r="A678" s="345"/>
      <c r="B678" s="345" t="s">
        <v>2759</v>
      </c>
      <c r="C678" s="345" t="s">
        <v>2760</v>
      </c>
      <c r="D678" s="333">
        <v>18.84</v>
      </c>
      <c r="E678" s="334">
        <v>27.408432</v>
      </c>
      <c r="F678" s="330">
        <f>ОПТ!D678*1.49</f>
        <v>28.0716</v>
      </c>
    </row>
    <row r="679" spans="1:6" s="348" customFormat="1" ht="15.75" outlineLevel="1">
      <c r="A679" s="345"/>
      <c r="B679" s="345" t="s">
        <v>2761</v>
      </c>
      <c r="C679" s="345" t="s">
        <v>2762</v>
      </c>
      <c r="D679" s="333">
        <v>28.95</v>
      </c>
      <c r="E679" s="334">
        <v>40.529999999999994</v>
      </c>
      <c r="F679" s="330">
        <f>ОПТ!D679*1.49</f>
        <v>43.1355</v>
      </c>
    </row>
    <row r="680" spans="1:6" s="348" customFormat="1" ht="15.75" outlineLevel="1">
      <c r="A680" s="345"/>
      <c r="B680" s="345" t="s">
        <v>534</v>
      </c>
      <c r="C680" s="345" t="s">
        <v>533</v>
      </c>
      <c r="D680" s="333">
        <v>15</v>
      </c>
      <c r="E680" s="334">
        <v>27.75</v>
      </c>
      <c r="F680" s="330"/>
    </row>
    <row r="681" spans="1:6" s="348" customFormat="1" ht="15.75" outlineLevel="1">
      <c r="A681" s="345"/>
      <c r="B681" s="345" t="s">
        <v>540</v>
      </c>
      <c r="C681" s="345" t="s">
        <v>539</v>
      </c>
      <c r="D681" s="333">
        <v>13.6</v>
      </c>
      <c r="E681" s="334">
        <v>25.16</v>
      </c>
      <c r="F681" s="330"/>
    </row>
    <row r="682" spans="1:6" s="348" customFormat="1" ht="15.75" outlineLevel="1">
      <c r="A682" s="345"/>
      <c r="B682" s="345" t="s">
        <v>538</v>
      </c>
      <c r="C682" s="345" t="s">
        <v>537</v>
      </c>
      <c r="D682" s="333">
        <v>15.6</v>
      </c>
      <c r="E682" s="334">
        <v>28.86</v>
      </c>
      <c r="F682" s="330"/>
    </row>
    <row r="683" spans="1:6" s="348" customFormat="1" ht="15.75" outlineLevel="1">
      <c r="A683" s="345"/>
      <c r="B683" s="327" t="s">
        <v>2763</v>
      </c>
      <c r="C683" s="345" t="s">
        <v>2764</v>
      </c>
      <c r="D683" s="333">
        <v>5.1</v>
      </c>
      <c r="E683" s="334">
        <v>10.709999999999999</v>
      </c>
      <c r="F683" s="330"/>
    </row>
    <row r="684" spans="1:6" s="348" customFormat="1" ht="15.75" outlineLevel="1">
      <c r="A684" s="345"/>
      <c r="B684" s="327" t="s">
        <v>2765</v>
      </c>
      <c r="C684" s="345" t="s">
        <v>2766</v>
      </c>
      <c r="D684" s="333">
        <v>5.4</v>
      </c>
      <c r="E684" s="334">
        <v>11.340000000000002</v>
      </c>
      <c r="F684" s="330"/>
    </row>
    <row r="685" spans="1:6" s="348" customFormat="1" ht="15.75" outlineLevel="1">
      <c r="A685" s="345"/>
      <c r="B685" s="327" t="s">
        <v>2767</v>
      </c>
      <c r="C685" s="345" t="s">
        <v>253</v>
      </c>
      <c r="D685" s="333">
        <v>6.84</v>
      </c>
      <c r="E685" s="334">
        <v>14.364</v>
      </c>
      <c r="F685" s="330"/>
    </row>
    <row r="686" spans="1:6" s="348" customFormat="1" ht="15.75" outlineLevel="1">
      <c r="A686" s="345"/>
      <c r="B686" s="327" t="s">
        <v>2768</v>
      </c>
      <c r="C686" s="345" t="s">
        <v>2769</v>
      </c>
      <c r="D686" s="333">
        <v>6.6</v>
      </c>
      <c r="E686" s="334">
        <v>13.86</v>
      </c>
      <c r="F686" s="330"/>
    </row>
    <row r="687" spans="1:6" s="348" customFormat="1" ht="15.75" outlineLevel="1">
      <c r="A687" s="345"/>
      <c r="B687" s="327" t="s">
        <v>2770</v>
      </c>
      <c r="C687" s="345" t="s">
        <v>2771</v>
      </c>
      <c r="D687" s="333">
        <v>6.9</v>
      </c>
      <c r="E687" s="334">
        <v>14.490000000000002</v>
      </c>
      <c r="F687" s="330"/>
    </row>
    <row r="688" spans="1:6" s="348" customFormat="1" ht="15.75" outlineLevel="1">
      <c r="A688" s="345"/>
      <c r="B688" s="327" t="s">
        <v>2772</v>
      </c>
      <c r="C688" s="345" t="s">
        <v>2773</v>
      </c>
      <c r="D688" s="333">
        <v>84.8</v>
      </c>
      <c r="E688" s="334">
        <v>178.08</v>
      </c>
      <c r="F688" s="330"/>
    </row>
    <row r="689" spans="1:6" s="348" customFormat="1" ht="31.5" outlineLevel="1">
      <c r="A689" s="345"/>
      <c r="B689" s="327" t="s">
        <v>2774</v>
      </c>
      <c r="C689" s="345" t="s">
        <v>2775</v>
      </c>
      <c r="D689" s="333">
        <v>80.5</v>
      </c>
      <c r="E689" s="334">
        <v>169.05</v>
      </c>
      <c r="F689" s="330"/>
    </row>
    <row r="690" spans="1:6" s="348" customFormat="1" ht="31.5" outlineLevel="1">
      <c r="A690" s="345"/>
      <c r="B690" s="327" t="s">
        <v>2776</v>
      </c>
      <c r="C690" s="345" t="s">
        <v>2777</v>
      </c>
      <c r="D690" s="333">
        <v>74.4</v>
      </c>
      <c r="E690" s="334">
        <v>156.24</v>
      </c>
      <c r="F690" s="330"/>
    </row>
    <row r="691" spans="1:6" s="348" customFormat="1" ht="31.5" outlineLevel="1">
      <c r="A691" s="345"/>
      <c r="B691" s="327" t="s">
        <v>2778</v>
      </c>
      <c r="C691" s="345" t="s">
        <v>2777</v>
      </c>
      <c r="D691" s="333">
        <v>74.4</v>
      </c>
      <c r="E691" s="334">
        <v>156.24</v>
      </c>
      <c r="F691" s="330"/>
    </row>
    <row r="692" spans="1:6" s="348" customFormat="1" ht="15.75" outlineLevel="1">
      <c r="A692" s="345"/>
      <c r="B692" s="327" t="s">
        <v>2779</v>
      </c>
      <c r="C692" s="345" t="s">
        <v>2780</v>
      </c>
      <c r="D692" s="333">
        <v>13.6</v>
      </c>
      <c r="E692" s="334">
        <v>28.56</v>
      </c>
      <c r="F692" s="330"/>
    </row>
    <row r="693" spans="1:6" s="348" customFormat="1" ht="15.75" outlineLevel="1">
      <c r="A693" s="345"/>
      <c r="B693" s="327" t="s">
        <v>3102</v>
      </c>
      <c r="C693" s="345" t="s">
        <v>3103</v>
      </c>
      <c r="D693" s="333">
        <v>14.45</v>
      </c>
      <c r="E693" s="334">
        <v>30.345</v>
      </c>
      <c r="F693" s="330"/>
    </row>
    <row r="694" spans="1:6" s="348" customFormat="1" ht="15.75" outlineLevel="1">
      <c r="A694" s="345"/>
      <c r="B694" s="327" t="s">
        <v>3104</v>
      </c>
      <c r="C694" s="345" t="s">
        <v>3105</v>
      </c>
      <c r="D694" s="333">
        <v>39.85</v>
      </c>
      <c r="E694" s="334">
        <v>83.685</v>
      </c>
      <c r="F694" s="330"/>
    </row>
    <row r="695" spans="1:6" s="348" customFormat="1" ht="15.75" outlineLevel="1">
      <c r="A695" s="345"/>
      <c r="B695" s="327" t="s">
        <v>3104</v>
      </c>
      <c r="C695" s="345" t="s">
        <v>3106</v>
      </c>
      <c r="D695" s="333">
        <v>78.8</v>
      </c>
      <c r="E695" s="334">
        <v>165.48</v>
      </c>
      <c r="F695" s="330"/>
    </row>
    <row r="696" spans="1:6" s="348" customFormat="1" ht="15.75" outlineLevel="1">
      <c r="A696" s="345"/>
      <c r="B696" s="327" t="s">
        <v>3107</v>
      </c>
      <c r="C696" s="345" t="s">
        <v>3108</v>
      </c>
      <c r="D696" s="333">
        <v>29.95</v>
      </c>
      <c r="E696" s="334">
        <v>62.895</v>
      </c>
      <c r="F696" s="330"/>
    </row>
    <row r="697" spans="1:6" s="348" customFormat="1" ht="15.75" outlineLevel="1">
      <c r="A697" s="345"/>
      <c r="B697" s="327" t="s">
        <v>3109</v>
      </c>
      <c r="C697" s="345" t="s">
        <v>3110</v>
      </c>
      <c r="D697" s="333">
        <v>35.95</v>
      </c>
      <c r="E697" s="334">
        <v>75.495</v>
      </c>
      <c r="F697" s="330"/>
    </row>
    <row r="698" spans="1:6" s="348" customFormat="1" ht="15.75" outlineLevel="1">
      <c r="A698" s="345"/>
      <c r="B698" s="327" t="s">
        <v>3111</v>
      </c>
      <c r="C698" s="345" t="s">
        <v>3112</v>
      </c>
      <c r="D698" s="333">
        <v>86.9</v>
      </c>
      <c r="E698" s="334">
        <v>160.76500000000001</v>
      </c>
      <c r="F698" s="347"/>
    </row>
    <row r="699" spans="1:6" s="348" customFormat="1" ht="15.75" outlineLevel="1">
      <c r="A699" s="345"/>
      <c r="B699" s="327" t="s">
        <v>3113</v>
      </c>
      <c r="C699" s="345" t="s">
        <v>3114</v>
      </c>
      <c r="D699" s="333">
        <v>16.8</v>
      </c>
      <c r="E699" s="334">
        <v>35.28</v>
      </c>
      <c r="F699" s="330"/>
    </row>
    <row r="700" spans="1:6" s="348" customFormat="1" ht="15.75" outlineLevel="1">
      <c r="A700" s="345"/>
      <c r="B700" s="327" t="s">
        <v>3115</v>
      </c>
      <c r="C700" s="345" t="s">
        <v>3116</v>
      </c>
      <c r="D700" s="333">
        <v>24.85</v>
      </c>
      <c r="E700" s="334">
        <v>52.185</v>
      </c>
      <c r="F700" s="330"/>
    </row>
    <row r="701" spans="1:6" s="348" customFormat="1" ht="15.75" outlineLevel="1">
      <c r="A701" s="345"/>
      <c r="B701" s="327" t="s">
        <v>3117</v>
      </c>
      <c r="C701" s="389" t="s">
        <v>3118</v>
      </c>
      <c r="D701" s="333">
        <v>32.37</v>
      </c>
      <c r="E701" s="334">
        <v>67.977</v>
      </c>
      <c r="F701" s="330"/>
    </row>
    <row r="702" spans="1:6" s="348" customFormat="1" ht="15.75" outlineLevel="1">
      <c r="A702" s="345"/>
      <c r="B702" s="327" t="s">
        <v>3119</v>
      </c>
      <c r="C702" s="389" t="s">
        <v>3120</v>
      </c>
      <c r="D702" s="333">
        <v>20.99</v>
      </c>
      <c r="E702" s="334">
        <v>44.079</v>
      </c>
      <c r="F702" s="330"/>
    </row>
    <row r="703" spans="1:6" s="348" customFormat="1" ht="15.75" outlineLevel="1">
      <c r="A703" s="345"/>
      <c r="B703" s="327" t="s">
        <v>3121</v>
      </c>
      <c r="C703" s="389" t="s">
        <v>1307</v>
      </c>
      <c r="D703" s="333">
        <v>15.7</v>
      </c>
      <c r="E703" s="334">
        <v>32.97</v>
      </c>
      <c r="F703" s="330"/>
    </row>
    <row r="704" spans="1:6" s="348" customFormat="1" ht="15.75" outlineLevel="1">
      <c r="A704" s="345"/>
      <c r="B704" s="327" t="s">
        <v>1308</v>
      </c>
      <c r="C704" s="345" t="s">
        <v>1309</v>
      </c>
      <c r="D704" s="333">
        <v>12.9</v>
      </c>
      <c r="E704" s="334">
        <v>27.090000000000003</v>
      </c>
      <c r="F704" s="330"/>
    </row>
    <row r="705" spans="1:6" s="348" customFormat="1" ht="15.75" outlineLevel="1">
      <c r="A705" s="345"/>
      <c r="B705" s="327" t="s">
        <v>1310</v>
      </c>
      <c r="C705" s="345" t="s">
        <v>1311</v>
      </c>
      <c r="D705" s="333">
        <v>13.25</v>
      </c>
      <c r="E705" s="334">
        <v>27.825000000000003</v>
      </c>
      <c r="F705" s="330"/>
    </row>
    <row r="706" spans="1:6" s="348" customFormat="1" ht="15.75" outlineLevel="1">
      <c r="A706" s="345"/>
      <c r="B706" s="327" t="s">
        <v>1312</v>
      </c>
      <c r="C706" s="345" t="s">
        <v>1313</v>
      </c>
      <c r="D706" s="333">
        <v>13.5</v>
      </c>
      <c r="E706" s="334">
        <v>28.35</v>
      </c>
      <c r="F706" s="330"/>
    </row>
    <row r="707" spans="1:6" s="348" customFormat="1" ht="31.5" outlineLevel="1">
      <c r="A707" s="345"/>
      <c r="B707" s="327" t="s">
        <v>1314</v>
      </c>
      <c r="C707" s="345" t="s">
        <v>1315</v>
      </c>
      <c r="D707" s="333">
        <v>11.25</v>
      </c>
      <c r="E707" s="334">
        <v>23.625</v>
      </c>
      <c r="F707" s="330"/>
    </row>
    <row r="708" spans="1:6" s="353" customFormat="1" ht="15.75" outlineLevel="1">
      <c r="A708" s="345"/>
      <c r="B708" s="327" t="s">
        <v>1316</v>
      </c>
      <c r="C708" s="345" t="s">
        <v>1317</v>
      </c>
      <c r="D708" s="333">
        <v>9.8</v>
      </c>
      <c r="E708" s="334">
        <v>20.580000000000002</v>
      </c>
      <c r="F708" s="362"/>
    </row>
    <row r="709" spans="1:6" s="353" customFormat="1" ht="47.25" outlineLevel="1">
      <c r="A709" s="345"/>
      <c r="B709" s="327" t="s">
        <v>1318</v>
      </c>
      <c r="C709" s="345" t="s">
        <v>1319</v>
      </c>
      <c r="D709" s="333">
        <v>22.99</v>
      </c>
      <c r="E709" s="334">
        <v>48.278999999999996</v>
      </c>
      <c r="F709" s="362"/>
    </row>
    <row r="710" spans="1:6" s="348" customFormat="1" ht="15.75" outlineLevel="1">
      <c r="A710" s="345"/>
      <c r="B710" s="327" t="s">
        <v>1320</v>
      </c>
      <c r="C710" s="345" t="s">
        <v>1321</v>
      </c>
      <c r="D710" s="333">
        <v>8.9</v>
      </c>
      <c r="E710" s="334">
        <v>18.69</v>
      </c>
      <c r="F710" s="347"/>
    </row>
    <row r="711" spans="1:6" s="348" customFormat="1" ht="15.75" outlineLevel="1">
      <c r="A711" s="345"/>
      <c r="B711" s="327" t="s">
        <v>1322</v>
      </c>
      <c r="C711" s="345" t="s">
        <v>1321</v>
      </c>
      <c r="D711" s="333">
        <v>16.8</v>
      </c>
      <c r="E711" s="334">
        <v>35.28</v>
      </c>
      <c r="F711" s="347"/>
    </row>
    <row r="712" spans="1:6" s="348" customFormat="1" ht="15.75" outlineLevel="1">
      <c r="A712" s="345"/>
      <c r="B712" s="327" t="s">
        <v>535</v>
      </c>
      <c r="C712" s="345" t="s">
        <v>536</v>
      </c>
      <c r="D712" s="333">
        <v>4.6</v>
      </c>
      <c r="E712" s="334">
        <v>8.51</v>
      </c>
      <c r="F712" s="347"/>
    </row>
    <row r="713" spans="1:6" s="348" customFormat="1" ht="15.75" outlineLevel="1">
      <c r="A713" s="345"/>
      <c r="B713" s="327" t="s">
        <v>1323</v>
      </c>
      <c r="C713" s="345" t="s">
        <v>1324</v>
      </c>
      <c r="D713" s="333">
        <v>4.25</v>
      </c>
      <c r="E713" s="334">
        <v>7.862500000000001</v>
      </c>
      <c r="F713" s="347"/>
    </row>
    <row r="714" spans="1:6" s="353" customFormat="1" ht="15.75" outlineLevel="1">
      <c r="A714" s="345"/>
      <c r="B714" s="327" t="s">
        <v>1325</v>
      </c>
      <c r="C714" s="345" t="s">
        <v>1326</v>
      </c>
      <c r="D714" s="333">
        <v>10.55</v>
      </c>
      <c r="E714" s="334">
        <v>22.155</v>
      </c>
      <c r="F714" s="347"/>
    </row>
    <row r="717" ht="15.75"/>
    <row r="718" ht="15.75"/>
    <row r="719" ht="15.75"/>
  </sheetData>
  <sheetProtection selectLockedCells="1" selectUnlockedCells="1"/>
  <mergeCells count="57">
    <mergeCell ref="A614:E614"/>
    <mergeCell ref="A509:E509"/>
    <mergeCell ref="A676:E676"/>
    <mergeCell ref="A570:E570"/>
    <mergeCell ref="A571:E571"/>
    <mergeCell ref="A574:E574"/>
    <mergeCell ref="A592:E592"/>
    <mergeCell ref="A518:E518"/>
    <mergeCell ref="A538:E538"/>
    <mergeCell ref="A544:E544"/>
    <mergeCell ref="A565:E565"/>
    <mergeCell ref="A383:E383"/>
    <mergeCell ref="A393:E393"/>
    <mergeCell ref="A450:E450"/>
    <mergeCell ref="A451:E451"/>
    <mergeCell ref="A628:E628"/>
    <mergeCell ref="A462:E462"/>
    <mergeCell ref="A479:E479"/>
    <mergeCell ref="A480:E480"/>
    <mergeCell ref="A492:E492"/>
    <mergeCell ref="A506:E506"/>
    <mergeCell ref="A342:E342"/>
    <mergeCell ref="A356:E356"/>
    <mergeCell ref="A362:E362"/>
    <mergeCell ref="A366:E366"/>
    <mergeCell ref="A368:E368"/>
    <mergeCell ref="A373:E373"/>
    <mergeCell ref="A283:E283"/>
    <mergeCell ref="A294:E294"/>
    <mergeCell ref="A313:E313"/>
    <mergeCell ref="A314:E314"/>
    <mergeCell ref="A320:E320"/>
    <mergeCell ref="A333:E333"/>
    <mergeCell ref="A192:E192"/>
    <mergeCell ref="A215:E215"/>
    <mergeCell ref="A222:E222"/>
    <mergeCell ref="A247:E247"/>
    <mergeCell ref="A248:E248"/>
    <mergeCell ref="A268:E268"/>
    <mergeCell ref="A151:E151"/>
    <mergeCell ref="A156:E156"/>
    <mergeCell ref="A164:E164"/>
    <mergeCell ref="A175:E175"/>
    <mergeCell ref="A176:E176"/>
    <mergeCell ref="A179:E179"/>
    <mergeCell ref="A76:E76"/>
    <mergeCell ref="A102:E102"/>
    <mergeCell ref="A113:E113"/>
    <mergeCell ref="A120:E120"/>
    <mergeCell ref="A132:E132"/>
    <mergeCell ref="A136:E136"/>
    <mergeCell ref="A8:E8"/>
    <mergeCell ref="A9:E9"/>
    <mergeCell ref="A42:E42"/>
    <mergeCell ref="A43:E43"/>
    <mergeCell ref="A54:E54"/>
    <mergeCell ref="A67:E67"/>
  </mergeCells>
  <printOptions/>
  <pageMargins left="0.3902777777777778" right="0.15763888888888888" top="0.19652777777777777" bottom="0.4902777777777778" header="0.5118055555555555" footer="0.2902777777777778"/>
  <pageSetup horizontalDpi="300" verticalDpi="300" orientation="portrait" paperSize="9" scale="66" r:id="rId4"/>
  <headerFooter alignWithMargins="0">
    <oddFooter>&amp;Lг. Мурманск, ул. Домостроительная, д. 7/1 (1 этаж)&amp;Cтел./факс: (8152) &amp;11 &amp;12 62-72-72&amp;R&amp;11Группа компаний "Проф.Ком"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20"/>
  <sheetViews>
    <sheetView zoomScale="70" zoomScaleNormal="70" zoomScaleSheetLayoutView="75" zoomScalePageLayoutView="0" workbookViewId="0" topLeftCell="A1">
      <selection activeCell="C19" sqref="C19"/>
    </sheetView>
  </sheetViews>
  <sheetFormatPr defaultColWidth="9.00390625" defaultRowHeight="12.75" customHeight="1"/>
  <cols>
    <col min="1" max="1" width="10.25390625" style="54" customWidth="1"/>
    <col min="2" max="2" width="44.25390625" style="1" customWidth="1"/>
    <col min="3" max="3" width="89.75390625" style="1" customWidth="1"/>
    <col min="4" max="4" width="9.125" style="2" hidden="1" customWidth="1"/>
    <col min="5" max="5" width="12.375" style="55" customWidth="1"/>
    <col min="6" max="6" width="9.125" style="3" hidden="1" customWidth="1"/>
    <col min="7" max="16384" width="9.125" style="4" customWidth="1"/>
  </cols>
  <sheetData>
    <row r="1" spans="1:15" ht="23.25" customHeight="1">
      <c r="A1" s="417" t="str">
        <f>ОПТ!A1</f>
        <v>Группа компаний "Проф.Ком"</v>
      </c>
      <c r="B1" s="417"/>
      <c r="C1" s="417"/>
      <c r="D1" s="417"/>
      <c r="E1" s="417"/>
      <c r="H1" s="56"/>
      <c r="I1" s="7"/>
      <c r="J1" s="5"/>
      <c r="K1" s="5"/>
      <c r="L1" s="5"/>
      <c r="M1" s="5"/>
      <c r="N1" s="6"/>
      <c r="O1" s="7"/>
    </row>
    <row r="2" spans="1:15" ht="22.5" customHeight="1">
      <c r="A2" s="417" t="str">
        <f>ОПТ!A2</f>
        <v>183034, г. Мурманск, ул. Лобова, дом 15</v>
      </c>
      <c r="B2" s="417"/>
      <c r="C2" s="417"/>
      <c r="D2" s="417"/>
      <c r="E2" s="417"/>
      <c r="H2" s="56"/>
      <c r="I2" s="7"/>
      <c r="J2" s="5"/>
      <c r="K2" s="5"/>
      <c r="L2" s="5"/>
      <c r="M2" s="5"/>
      <c r="N2" s="5"/>
      <c r="O2" s="5"/>
    </row>
    <row r="3" spans="1:15" ht="22.5" customHeight="1">
      <c r="A3" s="417" t="str">
        <f>ОПТ!A3</f>
        <v>(8152) 62-72-72 (многоканальный)</v>
      </c>
      <c r="B3" s="417"/>
      <c r="C3" s="417"/>
      <c r="D3" s="417"/>
      <c r="E3" s="417"/>
      <c r="H3" s="56"/>
      <c r="I3" s="57"/>
      <c r="J3" s="5"/>
      <c r="K3" s="5"/>
      <c r="L3" s="5"/>
      <c r="M3" s="5"/>
      <c r="N3" s="5"/>
      <c r="O3" s="5"/>
    </row>
    <row r="4" spans="1:15" ht="22.5" customHeight="1">
      <c r="A4" s="417" t="str">
        <f>ОПТ!A4</f>
        <v>e-mail: info@prof-kom.ru</v>
      </c>
      <c r="B4" s="417"/>
      <c r="C4" s="417"/>
      <c r="D4" s="417"/>
      <c r="E4" s="417"/>
      <c r="H4" s="56"/>
      <c r="I4" s="57"/>
      <c r="J4" s="5"/>
      <c r="K4" s="5"/>
      <c r="L4" s="5"/>
      <c r="M4" s="5"/>
      <c r="N4" s="5"/>
      <c r="O4" s="5"/>
    </row>
    <row r="5" spans="1:5" ht="22.5" customHeight="1">
      <c r="A5" s="418" t="str">
        <f>ОПТ!A5</f>
        <v>www.prof-kom.ru</v>
      </c>
      <c r="B5" s="418"/>
      <c r="C5" s="418"/>
      <c r="D5" s="418"/>
      <c r="E5" s="418"/>
    </row>
    <row r="6" spans="1:6" ht="30" customHeight="1">
      <c r="A6" s="8" t="s">
        <v>2784</v>
      </c>
      <c r="B6" s="9" t="s">
        <v>2785</v>
      </c>
      <c r="C6" s="9" t="s">
        <v>2786</v>
      </c>
      <c r="D6" s="10" t="s">
        <v>2787</v>
      </c>
      <c r="E6" s="11"/>
      <c r="F6" s="11" t="s">
        <v>2789</v>
      </c>
    </row>
    <row r="7" spans="1:254" ht="25.5" customHeight="1">
      <c r="A7" s="419" t="s">
        <v>2790</v>
      </c>
      <c r="B7" s="419"/>
      <c r="C7" s="419"/>
      <c r="D7" s="419"/>
      <c r="E7" s="419"/>
      <c r="F7" s="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6" s="14" customFormat="1" ht="19.5" customHeight="1">
      <c r="A8" s="420" t="s">
        <v>2791</v>
      </c>
      <c r="B8" s="420"/>
      <c r="C8" s="420"/>
      <c r="D8" s="420"/>
      <c r="E8" s="420"/>
      <c r="F8" s="13"/>
    </row>
    <row r="9" spans="1:6" s="39" customFormat="1" ht="21" customHeight="1">
      <c r="A9" s="15" t="s">
        <v>1327</v>
      </c>
      <c r="B9" s="15" t="s">
        <v>1328</v>
      </c>
      <c r="C9" s="15" t="s">
        <v>1329</v>
      </c>
      <c r="D9" s="58">
        <v>604.72</v>
      </c>
      <c r="E9" s="18">
        <f aca="true" t="shared" si="0" ref="E9:E29">D9*1.55</f>
        <v>937.316</v>
      </c>
      <c r="F9" s="19">
        <v>774</v>
      </c>
    </row>
    <row r="10" spans="1:6" s="39" customFormat="1" ht="21" customHeight="1">
      <c r="A10" s="15" t="s">
        <v>1330</v>
      </c>
      <c r="B10" s="15" t="s">
        <v>1331</v>
      </c>
      <c r="C10" s="16" t="s">
        <v>1332</v>
      </c>
      <c r="D10" s="17">
        <v>959.39</v>
      </c>
      <c r="E10" s="18">
        <f>D10*1.65</f>
        <v>1582.9934999999998</v>
      </c>
      <c r="F10" s="19">
        <f>ОПТ!D11*1.64</f>
        <v>656</v>
      </c>
    </row>
    <row r="11" spans="1:6" s="39" customFormat="1" ht="21" customHeight="1">
      <c r="A11" s="15" t="s">
        <v>1333</v>
      </c>
      <c r="B11" s="15" t="s">
        <v>1334</v>
      </c>
      <c r="C11" s="16" t="s">
        <v>1329</v>
      </c>
      <c r="D11" s="17">
        <v>1043.78</v>
      </c>
      <c r="E11" s="18">
        <f>D11*1.65</f>
        <v>1722.2369999999999</v>
      </c>
      <c r="F11" s="19">
        <f>ОПТ!D12*1.64</f>
        <v>721.5999999999999</v>
      </c>
    </row>
    <row r="12" spans="1:6" s="39" customFormat="1" ht="15" customHeight="1">
      <c r="A12" s="15" t="s">
        <v>1335</v>
      </c>
      <c r="B12" s="15" t="s">
        <v>1336</v>
      </c>
      <c r="C12" s="15" t="s">
        <v>1337</v>
      </c>
      <c r="D12" s="58">
        <v>362.88</v>
      </c>
      <c r="E12" s="18">
        <f t="shared" si="0"/>
        <v>562.464</v>
      </c>
      <c r="F12" s="19">
        <v>599</v>
      </c>
    </row>
    <row r="13" spans="1:6" s="20" customFormat="1" ht="28.5" customHeight="1">
      <c r="A13" s="15" t="s">
        <v>1338</v>
      </c>
      <c r="B13" s="15" t="s">
        <v>1339</v>
      </c>
      <c r="C13" s="15" t="s">
        <v>1340</v>
      </c>
      <c r="D13" s="58">
        <v>366.71</v>
      </c>
      <c r="E13" s="18">
        <f t="shared" si="0"/>
        <v>568.4005</v>
      </c>
      <c r="F13" s="19">
        <v>599</v>
      </c>
    </row>
    <row r="14" spans="1:6" s="20" customFormat="1" ht="26.25" customHeight="1">
      <c r="A14" s="15" t="s">
        <v>1341</v>
      </c>
      <c r="B14" s="15" t="s">
        <v>1342</v>
      </c>
      <c r="C14" s="15" t="s">
        <v>1343</v>
      </c>
      <c r="D14" s="58">
        <v>367.37</v>
      </c>
      <c r="E14" s="18">
        <f t="shared" si="0"/>
        <v>569.4235</v>
      </c>
      <c r="F14" s="19">
        <v>606</v>
      </c>
    </row>
    <row r="15" spans="1:6" s="20" customFormat="1" ht="28.5" customHeight="1">
      <c r="A15" s="15" t="s">
        <v>1344</v>
      </c>
      <c r="B15" s="15" t="s">
        <v>1345</v>
      </c>
      <c r="C15" s="15" t="s">
        <v>1346</v>
      </c>
      <c r="D15" s="58">
        <v>367.37</v>
      </c>
      <c r="E15" s="18">
        <f t="shared" si="0"/>
        <v>569.4235</v>
      </c>
      <c r="F15" s="19">
        <v>606</v>
      </c>
    </row>
    <row r="16" spans="1:6" s="20" customFormat="1" ht="31.5" customHeight="1">
      <c r="A16" s="15" t="s">
        <v>1347</v>
      </c>
      <c r="B16" s="15" t="s">
        <v>1348</v>
      </c>
      <c r="C16" s="15" t="s">
        <v>1349</v>
      </c>
      <c r="D16" s="58">
        <v>480.5</v>
      </c>
      <c r="E16" s="18">
        <f t="shared" si="0"/>
        <v>744.775</v>
      </c>
      <c r="F16" s="19">
        <f>'Неосновная Одежда'!D16*1.64</f>
        <v>788.02</v>
      </c>
    </row>
    <row r="17" spans="1:6" s="20" customFormat="1" ht="31.5" customHeight="1">
      <c r="A17" s="15" t="s">
        <v>1350</v>
      </c>
      <c r="B17" s="15" t="s">
        <v>1351</v>
      </c>
      <c r="C17" s="15" t="s">
        <v>1352</v>
      </c>
      <c r="D17" s="58">
        <v>480.5</v>
      </c>
      <c r="E17" s="18">
        <f t="shared" si="0"/>
        <v>744.775</v>
      </c>
      <c r="F17" s="19">
        <f>'Неосновная Одежда'!D17*1.64</f>
        <v>788.02</v>
      </c>
    </row>
    <row r="18" spans="1:6" s="32" customFormat="1" ht="21.75" customHeight="1">
      <c r="A18" s="15" t="s">
        <v>1353</v>
      </c>
      <c r="B18" s="15" t="s">
        <v>1354</v>
      </c>
      <c r="C18" s="15" t="s">
        <v>122</v>
      </c>
      <c r="D18" s="58">
        <v>484.5</v>
      </c>
      <c r="E18" s="18">
        <f t="shared" si="0"/>
        <v>750.975</v>
      </c>
      <c r="F18" s="19">
        <v>785</v>
      </c>
    </row>
    <row r="19" spans="1:6" s="22" customFormat="1" ht="19.5" customHeight="1">
      <c r="A19" s="15" t="s">
        <v>1355</v>
      </c>
      <c r="B19" s="15" t="s">
        <v>1356</v>
      </c>
      <c r="C19" s="15" t="s">
        <v>1301</v>
      </c>
      <c r="D19" s="17">
        <v>629.88</v>
      </c>
      <c r="E19" s="18">
        <f t="shared" si="0"/>
        <v>976.314</v>
      </c>
      <c r="F19" s="19">
        <v>1020</v>
      </c>
    </row>
    <row r="20" spans="1:6" s="20" customFormat="1" ht="28.5" customHeight="1">
      <c r="A20" s="15" t="s">
        <v>1357</v>
      </c>
      <c r="B20" s="15" t="s">
        <v>1358</v>
      </c>
      <c r="C20" s="15" t="s">
        <v>1359</v>
      </c>
      <c r="D20" s="58">
        <v>584.62</v>
      </c>
      <c r="E20" s="18">
        <f t="shared" si="0"/>
        <v>906.1610000000001</v>
      </c>
      <c r="F20" s="19">
        <f>'Неосновная Одежда'!D20*1.64</f>
        <v>958.7768</v>
      </c>
    </row>
    <row r="21" spans="1:6" s="20" customFormat="1" ht="28.5" customHeight="1">
      <c r="A21" s="15" t="s">
        <v>1360</v>
      </c>
      <c r="B21" s="15" t="s">
        <v>1361</v>
      </c>
      <c r="C21" s="15" t="s">
        <v>1362</v>
      </c>
      <c r="D21" s="59">
        <v>594.53</v>
      </c>
      <c r="E21" s="18">
        <f t="shared" si="0"/>
        <v>921.5215</v>
      </c>
      <c r="F21" s="19">
        <f>'Неосновная Одежда'!D21*1.64</f>
        <v>975.0292</v>
      </c>
    </row>
    <row r="22" spans="1:6" s="20" customFormat="1" ht="28.5" customHeight="1">
      <c r="A22" s="21" t="s">
        <v>1363</v>
      </c>
      <c r="B22" s="15" t="s">
        <v>1364</v>
      </c>
      <c r="C22" s="16" t="s">
        <v>1365</v>
      </c>
      <c r="D22" s="17">
        <v>1044.17</v>
      </c>
      <c r="E22" s="18">
        <f>D22*1.4</f>
        <v>1461.838</v>
      </c>
      <c r="F22" s="19">
        <f>ОПТ!D21*1.64</f>
        <v>1283.8084</v>
      </c>
    </row>
    <row r="23" spans="1:6" s="20" customFormat="1" ht="28.5" customHeight="1">
      <c r="A23" s="15" t="s">
        <v>1366</v>
      </c>
      <c r="B23" s="15" t="s">
        <v>1367</v>
      </c>
      <c r="C23" s="15" t="s">
        <v>1368</v>
      </c>
      <c r="D23" s="58">
        <v>755.58</v>
      </c>
      <c r="E23" s="18">
        <f t="shared" si="0"/>
        <v>1171.1490000000001</v>
      </c>
      <c r="F23" s="19">
        <f>'Неосновная Одежда'!D23*1.64</f>
        <v>1239.1512</v>
      </c>
    </row>
    <row r="24" spans="1:6" s="20" customFormat="1" ht="28.5" customHeight="1">
      <c r="A24" s="15" t="s">
        <v>1369</v>
      </c>
      <c r="B24" s="15" t="s">
        <v>1370</v>
      </c>
      <c r="C24" s="15" t="s">
        <v>1371</v>
      </c>
      <c r="D24" s="58">
        <v>771.41</v>
      </c>
      <c r="E24" s="18">
        <f t="shared" si="0"/>
        <v>1195.6855</v>
      </c>
      <c r="F24" s="19">
        <f>'Неосновная Одежда'!D24*1.64</f>
        <v>1265.1124</v>
      </c>
    </row>
    <row r="25" spans="1:6" s="20" customFormat="1" ht="28.5" customHeight="1">
      <c r="A25" s="15" t="s">
        <v>1372</v>
      </c>
      <c r="B25" s="15" t="s">
        <v>1373</v>
      </c>
      <c r="C25" s="15" t="s">
        <v>1374</v>
      </c>
      <c r="D25" s="58">
        <v>719.03</v>
      </c>
      <c r="E25" s="18">
        <f t="shared" si="0"/>
        <v>1114.4965</v>
      </c>
      <c r="F25" s="19">
        <f>'Неосновная Одежда'!D25*1.64</f>
        <v>1179.2091999999998</v>
      </c>
    </row>
    <row r="26" spans="1:6" s="20" customFormat="1" ht="28.5" customHeight="1">
      <c r="A26" s="15" t="s">
        <v>1375</v>
      </c>
      <c r="B26" s="15" t="s">
        <v>1376</v>
      </c>
      <c r="C26" s="15" t="s">
        <v>1377</v>
      </c>
      <c r="D26" s="17">
        <v>735</v>
      </c>
      <c r="E26" s="18">
        <f t="shared" si="0"/>
        <v>1139.25</v>
      </c>
      <c r="F26" s="19">
        <f>'Неосновная Одежда'!D26*1.64</f>
        <v>1205.3999999999999</v>
      </c>
    </row>
    <row r="27" spans="1:6" s="20" customFormat="1" ht="28.5" customHeight="1">
      <c r="A27" s="15" t="s">
        <v>1378</v>
      </c>
      <c r="B27" s="15" t="s">
        <v>1379</v>
      </c>
      <c r="C27" s="15" t="s">
        <v>1377</v>
      </c>
      <c r="D27" s="17">
        <v>922.53</v>
      </c>
      <c r="E27" s="18">
        <f t="shared" si="0"/>
        <v>1429.9215</v>
      </c>
      <c r="F27" s="19">
        <f>'Неосновная Одежда'!D27*1.64</f>
        <v>1512.9491999999998</v>
      </c>
    </row>
    <row r="28" spans="1:6" s="20" customFormat="1" ht="15" customHeight="1">
      <c r="A28" s="15" t="s">
        <v>3167</v>
      </c>
      <c r="B28" s="15" t="s">
        <v>3168</v>
      </c>
      <c r="C28" s="15" t="s">
        <v>3169</v>
      </c>
      <c r="D28" s="58">
        <v>620.68</v>
      </c>
      <c r="E28" s="18">
        <f t="shared" si="0"/>
        <v>962.054</v>
      </c>
      <c r="F28" s="19">
        <f>'Неосновная Одежда'!D28*1.64</f>
        <v>1017.9151999999999</v>
      </c>
    </row>
    <row r="29" spans="1:6" s="20" customFormat="1" ht="28.5" customHeight="1">
      <c r="A29" s="15" t="s">
        <v>3170</v>
      </c>
      <c r="B29" s="15" t="s">
        <v>3171</v>
      </c>
      <c r="C29" s="15" t="s">
        <v>3172</v>
      </c>
      <c r="D29" s="58">
        <v>818.92</v>
      </c>
      <c r="E29" s="18">
        <f t="shared" si="0"/>
        <v>1269.326</v>
      </c>
      <c r="F29" s="19">
        <f>'Неосновная Одежда'!D29*1.64</f>
        <v>1343.0287999999998</v>
      </c>
    </row>
    <row r="30" spans="1:6" s="20" customFormat="1" ht="28.5" customHeight="1">
      <c r="A30" s="15" t="s">
        <v>3173</v>
      </c>
      <c r="B30" s="15" t="s">
        <v>3174</v>
      </c>
      <c r="C30" s="15" t="s">
        <v>3175</v>
      </c>
      <c r="D30" s="58">
        <v>818.92</v>
      </c>
      <c r="E30" s="18">
        <f aca="true" t="shared" si="1" ref="E30:E49">D30*1.55</f>
        <v>1269.326</v>
      </c>
      <c r="F30" s="19">
        <f>'Неосновная Одежда'!D30*1.64</f>
        <v>1343.0287999999998</v>
      </c>
    </row>
    <row r="31" spans="1:6" s="20" customFormat="1" ht="15" customHeight="1">
      <c r="A31" s="15" t="s">
        <v>3176</v>
      </c>
      <c r="B31" s="15" t="s">
        <v>3177</v>
      </c>
      <c r="C31" s="15" t="s">
        <v>3178</v>
      </c>
      <c r="D31" s="58">
        <v>617.01</v>
      </c>
      <c r="E31" s="18">
        <f t="shared" si="1"/>
        <v>956.3655</v>
      </c>
      <c r="F31" s="19">
        <v>928</v>
      </c>
    </row>
    <row r="32" spans="1:6" s="20" customFormat="1" ht="28.5" customHeight="1">
      <c r="A32" s="15" t="s">
        <v>3179</v>
      </c>
      <c r="B32" s="15" t="s">
        <v>3180</v>
      </c>
      <c r="C32" s="15" t="s">
        <v>3181</v>
      </c>
      <c r="D32" s="17">
        <v>598.54</v>
      </c>
      <c r="E32" s="18">
        <f t="shared" si="1"/>
        <v>927.737</v>
      </c>
      <c r="F32" s="19">
        <f>'Неосновная Одежда'!D32*1.64</f>
        <v>981.6055999999999</v>
      </c>
    </row>
    <row r="33" spans="1:6" s="20" customFormat="1" ht="28.5" customHeight="1">
      <c r="A33" s="15" t="s">
        <v>3182</v>
      </c>
      <c r="B33" s="15" t="s">
        <v>3183</v>
      </c>
      <c r="C33" s="15" t="s">
        <v>3184</v>
      </c>
      <c r="D33" s="17">
        <v>674.31</v>
      </c>
      <c r="E33" s="18">
        <f t="shared" si="1"/>
        <v>1045.1805</v>
      </c>
      <c r="F33" s="19">
        <v>1110</v>
      </c>
    </row>
    <row r="34" spans="1:6" s="20" customFormat="1" ht="28.5" customHeight="1">
      <c r="A34" s="15" t="s">
        <v>3185</v>
      </c>
      <c r="B34" s="15" t="s">
        <v>3186</v>
      </c>
      <c r="C34" s="15" t="s">
        <v>3187</v>
      </c>
      <c r="D34" s="17">
        <v>628.92</v>
      </c>
      <c r="E34" s="18">
        <f t="shared" si="1"/>
        <v>974.8259999999999</v>
      </c>
      <c r="F34" s="19">
        <f>'Неосновная Одежда'!D34*1.64</f>
        <v>1031.4288</v>
      </c>
    </row>
    <row r="35" spans="1:6" s="20" customFormat="1" ht="28.5" customHeight="1">
      <c r="A35" s="15" t="s">
        <v>3188</v>
      </c>
      <c r="B35" s="15" t="s">
        <v>3189</v>
      </c>
      <c r="C35" s="15" t="s">
        <v>3190</v>
      </c>
      <c r="D35" s="17">
        <v>613.33</v>
      </c>
      <c r="E35" s="18">
        <f t="shared" si="1"/>
        <v>950.6615</v>
      </c>
      <c r="F35" s="19">
        <f>'Неосновная Одежда'!D35*1.64</f>
        <v>1005.8612</v>
      </c>
    </row>
    <row r="36" spans="1:6" s="41" customFormat="1" ht="28.5" customHeight="1">
      <c r="A36" s="15" t="s">
        <v>3191</v>
      </c>
      <c r="B36" s="15" t="s">
        <v>3192</v>
      </c>
      <c r="C36" s="15" t="s">
        <v>3193</v>
      </c>
      <c r="D36" s="17">
        <v>335.12</v>
      </c>
      <c r="E36" s="18">
        <f t="shared" si="1"/>
        <v>519.436</v>
      </c>
      <c r="F36" s="19">
        <f>'Неосновная Одежда'!D36*1.64</f>
        <v>549.5968</v>
      </c>
    </row>
    <row r="37" spans="1:6" s="41" customFormat="1" ht="28.5" customHeight="1">
      <c r="A37" s="15" t="s">
        <v>3194</v>
      </c>
      <c r="B37" s="15" t="s">
        <v>3195</v>
      </c>
      <c r="C37" s="15" t="s">
        <v>3193</v>
      </c>
      <c r="D37" s="17">
        <v>340.43</v>
      </c>
      <c r="E37" s="18">
        <f t="shared" si="1"/>
        <v>527.6665</v>
      </c>
      <c r="F37" s="19">
        <f>'Неосновная Одежда'!D37*1.64</f>
        <v>558.3052</v>
      </c>
    </row>
    <row r="38" spans="1:6" s="32" customFormat="1" ht="15" customHeight="1">
      <c r="A38" s="15" t="s">
        <v>3196</v>
      </c>
      <c r="B38" s="15" t="s">
        <v>3197</v>
      </c>
      <c r="C38" s="15" t="s">
        <v>3198</v>
      </c>
      <c r="D38" s="17">
        <v>340.43</v>
      </c>
      <c r="E38" s="18">
        <f t="shared" si="1"/>
        <v>527.6665</v>
      </c>
      <c r="F38" s="19">
        <f>'Неосновная Одежда'!D38*1.64</f>
        <v>558.3052</v>
      </c>
    </row>
    <row r="39" spans="1:6" s="32" customFormat="1" ht="15" customHeight="1">
      <c r="A39" s="15" t="s">
        <v>3199</v>
      </c>
      <c r="B39" s="15" t="s">
        <v>3200</v>
      </c>
      <c r="C39" s="16" t="s">
        <v>3201</v>
      </c>
      <c r="D39" s="17">
        <v>1039.75</v>
      </c>
      <c r="E39" s="18">
        <f>D39*1.65</f>
        <v>1715.5874999999999</v>
      </c>
      <c r="F39" s="19">
        <f>ОПТ!D40*1.64</f>
        <v>828.1999999999999</v>
      </c>
    </row>
    <row r="40" spans="1:6" s="39" customFormat="1" ht="14.25" customHeight="1">
      <c r="A40" s="15" t="s">
        <v>3202</v>
      </c>
      <c r="B40" s="15" t="s">
        <v>3203</v>
      </c>
      <c r="C40" s="15" t="s">
        <v>3204</v>
      </c>
      <c r="D40" s="17">
        <v>231.28</v>
      </c>
      <c r="E40" s="18">
        <f t="shared" si="1"/>
        <v>358.48400000000004</v>
      </c>
      <c r="F40" s="19">
        <f>'Неосновная Одежда'!D40*1.64</f>
        <v>379.2992</v>
      </c>
    </row>
    <row r="41" spans="1:6" ht="28.5" customHeight="1">
      <c r="A41" s="15" t="s">
        <v>3205</v>
      </c>
      <c r="B41" s="15" t="s">
        <v>3206</v>
      </c>
      <c r="C41" s="15" t="s">
        <v>3207</v>
      </c>
      <c r="D41" s="17">
        <v>313.71</v>
      </c>
      <c r="E41" s="18">
        <f t="shared" si="1"/>
        <v>486.2505</v>
      </c>
      <c r="F41" s="19">
        <f>'Неосновная Одежда'!D41*1.64</f>
        <v>514.4843999999999</v>
      </c>
    </row>
    <row r="42" spans="1:6" s="22" customFormat="1" ht="28.5" customHeight="1">
      <c r="A42" s="15" t="s">
        <v>3208</v>
      </c>
      <c r="B42" s="15" t="s">
        <v>3209</v>
      </c>
      <c r="C42" s="15" t="s">
        <v>3210</v>
      </c>
      <c r="D42" s="17">
        <v>312.23</v>
      </c>
      <c r="E42" s="18">
        <f t="shared" si="1"/>
        <v>483.95650000000006</v>
      </c>
      <c r="F42" s="19">
        <f>'Неосновная Одежда'!D42*1.64</f>
        <v>512.0572</v>
      </c>
    </row>
    <row r="43" spans="1:6" s="22" customFormat="1" ht="27.75" customHeight="1">
      <c r="A43" s="15" t="s">
        <v>3211</v>
      </c>
      <c r="B43" s="15" t="s">
        <v>3212</v>
      </c>
      <c r="C43" s="15" t="s">
        <v>3213</v>
      </c>
      <c r="D43" s="17">
        <v>304.44</v>
      </c>
      <c r="E43" s="18">
        <f t="shared" si="1"/>
        <v>471.882</v>
      </c>
      <c r="F43" s="19">
        <f>'Неосновная Одежда'!D43*1.64</f>
        <v>499.28159999999997</v>
      </c>
    </row>
    <row r="44" spans="1:254" ht="28.5" customHeight="1">
      <c r="A44" s="15" t="s">
        <v>3214</v>
      </c>
      <c r="B44" s="15" t="s">
        <v>3215</v>
      </c>
      <c r="C44" s="15" t="s">
        <v>3216</v>
      </c>
      <c r="D44" s="17">
        <v>331.4</v>
      </c>
      <c r="E44" s="18">
        <f t="shared" si="1"/>
        <v>513.67</v>
      </c>
      <c r="F44" s="19">
        <f>'Неосновная Одежда'!D44*1.64</f>
        <v>543.496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28.5" customHeight="1">
      <c r="A45" s="15" t="s">
        <v>3217</v>
      </c>
      <c r="B45" s="15" t="s">
        <v>3218</v>
      </c>
      <c r="C45" s="15" t="s">
        <v>3219</v>
      </c>
      <c r="D45" s="17">
        <v>264.65</v>
      </c>
      <c r="E45" s="18">
        <f t="shared" si="1"/>
        <v>410.2075</v>
      </c>
      <c r="F45" s="19">
        <f>'Неосновная Одежда'!D45*1.64</f>
        <v>434.02599999999995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6" s="22" customFormat="1" ht="28.5" customHeight="1">
      <c r="A46" s="15" t="s">
        <v>3220</v>
      </c>
      <c r="B46" s="15" t="s">
        <v>3221</v>
      </c>
      <c r="C46" s="15" t="s">
        <v>3222</v>
      </c>
      <c r="D46" s="17">
        <v>254.88</v>
      </c>
      <c r="E46" s="18">
        <f t="shared" si="1"/>
        <v>395.064</v>
      </c>
      <c r="F46" s="19">
        <f>'Неосновная Одежда'!D46*1.64</f>
        <v>418.0032</v>
      </c>
    </row>
    <row r="47" spans="1:6" s="22" customFormat="1" ht="28.5" customHeight="1">
      <c r="A47" s="15" t="s">
        <v>3223</v>
      </c>
      <c r="B47" s="15" t="s">
        <v>3224</v>
      </c>
      <c r="C47" s="15" t="s">
        <v>3225</v>
      </c>
      <c r="D47" s="17">
        <v>245.82</v>
      </c>
      <c r="E47" s="18">
        <f t="shared" si="1"/>
        <v>381.021</v>
      </c>
      <c r="F47" s="19">
        <f>'Неосновная Одежда'!D47*1.64</f>
        <v>403.1448</v>
      </c>
    </row>
    <row r="48" spans="1:6" s="22" customFormat="1" ht="15" customHeight="1">
      <c r="A48" s="15" t="s">
        <v>3226</v>
      </c>
      <c r="B48" s="15" t="s">
        <v>3227</v>
      </c>
      <c r="C48" s="15" t="s">
        <v>3228</v>
      </c>
      <c r="D48" s="17">
        <v>249.82</v>
      </c>
      <c r="E48" s="18">
        <f t="shared" si="1"/>
        <v>387.221</v>
      </c>
      <c r="F48" s="19">
        <v>412</v>
      </c>
    </row>
    <row r="49" spans="1:6" s="22" customFormat="1" ht="15" customHeight="1">
      <c r="A49" s="15" t="s">
        <v>3229</v>
      </c>
      <c r="B49" s="15" t="s">
        <v>3230</v>
      </c>
      <c r="C49" s="15" t="s">
        <v>3231</v>
      </c>
      <c r="D49" s="58">
        <v>281.43</v>
      </c>
      <c r="E49" s="18">
        <f t="shared" si="1"/>
        <v>436.2165</v>
      </c>
      <c r="F49" s="19"/>
    </row>
    <row r="50" spans="1:6" s="22" customFormat="1" ht="28.5" customHeight="1">
      <c r="A50" s="21" t="s">
        <v>3232</v>
      </c>
      <c r="B50" s="15" t="s">
        <v>3233</v>
      </c>
      <c r="C50" s="16" t="s">
        <v>3198</v>
      </c>
      <c r="D50" s="17">
        <v>457.38</v>
      </c>
      <c r="E50" s="18">
        <f>D50*1.5</f>
        <v>686.0699999999999</v>
      </c>
      <c r="F50" s="19">
        <f>ОПТ!D48*1.64</f>
        <v>1038.2348</v>
      </c>
    </row>
    <row r="51" spans="1:6" s="22" customFormat="1" ht="28.5" customHeight="1">
      <c r="A51" s="21" t="s">
        <v>3234</v>
      </c>
      <c r="B51" s="15" t="s">
        <v>3235</v>
      </c>
      <c r="C51" s="16" t="s">
        <v>3228</v>
      </c>
      <c r="D51" s="17">
        <v>511.88</v>
      </c>
      <c r="E51" s="18">
        <f>D51*1.5</f>
        <v>767.8199999999999</v>
      </c>
      <c r="F51" s="19">
        <f>ОПТ!D49*1.64</f>
        <v>1597.5076</v>
      </c>
    </row>
    <row r="52" spans="1:6" s="22" customFormat="1" ht="28.5" customHeight="1">
      <c r="A52" s="21" t="s">
        <v>852</v>
      </c>
      <c r="B52" s="15" t="s">
        <v>853</v>
      </c>
      <c r="C52" s="16" t="s">
        <v>854</v>
      </c>
      <c r="D52" s="26">
        <v>422.95</v>
      </c>
      <c r="E52" s="18">
        <f>D52*1.5</f>
        <v>634.425</v>
      </c>
      <c r="F52" s="19">
        <v>475</v>
      </c>
    </row>
    <row r="53" spans="1:6" s="22" customFormat="1" ht="28.5" customHeight="1">
      <c r="A53" s="21" t="s">
        <v>855</v>
      </c>
      <c r="B53" s="15" t="s">
        <v>856</v>
      </c>
      <c r="C53" s="16" t="s">
        <v>857</v>
      </c>
      <c r="D53" s="26">
        <v>471.24</v>
      </c>
      <c r="E53" s="18">
        <f>D53*1.5</f>
        <v>706.86</v>
      </c>
      <c r="F53" s="19">
        <v>513</v>
      </c>
    </row>
    <row r="54" spans="1:6" s="22" customFormat="1" ht="28.5" customHeight="1">
      <c r="A54" s="21" t="s">
        <v>1363</v>
      </c>
      <c r="B54" s="15" t="s">
        <v>1364</v>
      </c>
      <c r="C54" s="16" t="s">
        <v>1365</v>
      </c>
      <c r="D54" s="17">
        <v>1044.17</v>
      </c>
      <c r="E54" s="18">
        <f>D54*1.5</f>
        <v>1566.255</v>
      </c>
      <c r="F54" s="19">
        <f>ОПТ!D50*1.64</f>
        <v>1332.3852</v>
      </c>
    </row>
    <row r="55" spans="1:6" s="22" customFormat="1" ht="15" customHeight="1">
      <c r="A55" s="28" t="s">
        <v>858</v>
      </c>
      <c r="B55" s="28" t="s">
        <v>859</v>
      </c>
      <c r="C55" s="28" t="s">
        <v>860</v>
      </c>
      <c r="D55" s="24">
        <v>374.85</v>
      </c>
      <c r="E55" s="18">
        <f>D55*1.65</f>
        <v>618.5025</v>
      </c>
      <c r="F55" s="19">
        <f>ОПТ!D53*1.64</f>
        <v>1816.1852</v>
      </c>
    </row>
    <row r="56" spans="1:6" s="20" customFormat="1" ht="18.75" customHeight="1">
      <c r="A56" s="421" t="s">
        <v>861</v>
      </c>
      <c r="B56" s="421"/>
      <c r="C56" s="421"/>
      <c r="D56" s="421"/>
      <c r="E56" s="421"/>
      <c r="F56" s="23"/>
    </row>
    <row r="57" spans="1:6" s="20" customFormat="1" ht="28.5" customHeight="1">
      <c r="A57" s="15" t="s">
        <v>862</v>
      </c>
      <c r="B57" s="30" t="s">
        <v>863</v>
      </c>
      <c r="C57" s="60"/>
      <c r="D57" s="17">
        <v>1179.41</v>
      </c>
      <c r="E57" s="18">
        <f>D57*1.35</f>
        <v>1592.2035000000003</v>
      </c>
      <c r="F57" s="19"/>
    </row>
    <row r="58" spans="1:6" s="20" customFormat="1" ht="15" customHeight="1">
      <c r="A58" s="15" t="s">
        <v>864</v>
      </c>
      <c r="B58" s="30" t="s">
        <v>865</v>
      </c>
      <c r="C58" s="60"/>
      <c r="D58" s="17">
        <v>594.72</v>
      </c>
      <c r="E58" s="18">
        <f aca="true" t="shared" si="2" ref="E58:E64">D58*1.35</f>
        <v>802.8720000000001</v>
      </c>
      <c r="F58" s="19"/>
    </row>
    <row r="59" spans="1:6" s="20" customFormat="1" ht="28.5" customHeight="1">
      <c r="A59" s="15" t="s">
        <v>866</v>
      </c>
      <c r="B59" s="30" t="s">
        <v>2342</v>
      </c>
      <c r="C59" s="60"/>
      <c r="D59" s="17">
        <v>1237.82</v>
      </c>
      <c r="E59" s="18">
        <f t="shared" si="2"/>
        <v>1671.057</v>
      </c>
      <c r="F59" s="19"/>
    </row>
    <row r="60" spans="1:6" s="20" customFormat="1" ht="28.5" customHeight="1">
      <c r="A60" s="15" t="s">
        <v>2343</v>
      </c>
      <c r="B60" s="30" t="s">
        <v>2344</v>
      </c>
      <c r="C60" s="60"/>
      <c r="D60" s="17">
        <v>1342.84</v>
      </c>
      <c r="E60" s="18">
        <f t="shared" si="2"/>
        <v>1812.834</v>
      </c>
      <c r="F60" s="19"/>
    </row>
    <row r="61" spans="1:6" s="20" customFormat="1" ht="28.5" customHeight="1">
      <c r="A61" s="15" t="s">
        <v>2345</v>
      </c>
      <c r="B61" s="30" t="s">
        <v>2346</v>
      </c>
      <c r="C61" s="60"/>
      <c r="D61" s="17">
        <v>1342.84</v>
      </c>
      <c r="E61" s="18">
        <f t="shared" si="2"/>
        <v>1812.834</v>
      </c>
      <c r="F61" s="19"/>
    </row>
    <row r="62" spans="1:6" s="20" customFormat="1" ht="15" customHeight="1">
      <c r="A62" s="15" t="s">
        <v>2347</v>
      </c>
      <c r="B62" s="30" t="s">
        <v>2348</v>
      </c>
      <c r="C62" s="60"/>
      <c r="D62" s="26">
        <v>2076.8</v>
      </c>
      <c r="E62" s="18">
        <f t="shared" si="2"/>
        <v>2803.6800000000003</v>
      </c>
      <c r="F62" s="19"/>
    </row>
    <row r="63" spans="1:6" s="20" customFormat="1" ht="15" customHeight="1">
      <c r="A63" s="15" t="s">
        <v>2349</v>
      </c>
      <c r="B63" s="30" t="s">
        <v>2350</v>
      </c>
      <c r="C63" s="60"/>
      <c r="D63" s="26">
        <v>2686.2</v>
      </c>
      <c r="E63" s="18">
        <f t="shared" si="2"/>
        <v>3626.37</v>
      </c>
      <c r="F63" s="19"/>
    </row>
    <row r="64" spans="1:6" s="20" customFormat="1" ht="15" customHeight="1">
      <c r="A64" s="15" t="s">
        <v>2351</v>
      </c>
      <c r="B64" s="30" t="s">
        <v>2352</v>
      </c>
      <c r="C64" s="60"/>
      <c r="D64" s="26">
        <v>1952.9</v>
      </c>
      <c r="E64" s="18">
        <f t="shared" si="2"/>
        <v>2636.4150000000004</v>
      </c>
      <c r="F64" s="19"/>
    </row>
    <row r="65" spans="1:6" s="20" customFormat="1" ht="38.25" customHeight="1">
      <c r="A65" s="15" t="s">
        <v>2353</v>
      </c>
      <c r="B65" s="25" t="s">
        <v>2354</v>
      </c>
      <c r="C65" s="16" t="s">
        <v>2355</v>
      </c>
      <c r="D65" s="26">
        <v>901.32</v>
      </c>
      <c r="E65" s="18">
        <f>D65*1.3</f>
        <v>1171.7160000000001</v>
      </c>
      <c r="F65" s="19"/>
    </row>
    <row r="66" spans="1:6" s="20" customFormat="1" ht="28.5" customHeight="1">
      <c r="A66" s="15" t="s">
        <v>1386</v>
      </c>
      <c r="B66" s="30" t="s">
        <v>2356</v>
      </c>
      <c r="C66" s="60"/>
      <c r="D66" s="26">
        <v>5959.8</v>
      </c>
      <c r="E66" s="18">
        <f>D66*1.3</f>
        <v>7747.740000000001</v>
      </c>
      <c r="F66" s="19"/>
    </row>
    <row r="67" spans="1:6" s="20" customFormat="1" ht="37.5" customHeight="1">
      <c r="A67" s="15" t="s">
        <v>1382</v>
      </c>
      <c r="B67" s="25" t="s">
        <v>2357</v>
      </c>
      <c r="C67" s="16"/>
      <c r="D67" s="26">
        <v>3445.6</v>
      </c>
      <c r="E67" s="18">
        <f>D67*1.32</f>
        <v>4548.192</v>
      </c>
      <c r="F67" s="19"/>
    </row>
    <row r="68" spans="1:6" s="20" customFormat="1" ht="18.75" customHeight="1">
      <c r="A68" s="420" t="s">
        <v>1720</v>
      </c>
      <c r="B68" s="420"/>
      <c r="C68" s="420"/>
      <c r="D68" s="420"/>
      <c r="E68" s="420"/>
      <c r="F68" s="27"/>
    </row>
    <row r="69" spans="1:254" ht="28.5" customHeight="1">
      <c r="A69" s="28" t="s">
        <v>2358</v>
      </c>
      <c r="B69" s="28" t="s">
        <v>2359</v>
      </c>
      <c r="C69" s="28" t="s">
        <v>2360</v>
      </c>
      <c r="D69" s="61">
        <v>620.68</v>
      </c>
      <c r="E69" s="62">
        <f aca="true" t="shared" si="3" ref="E69:E105">D69*1.55</f>
        <v>962.054</v>
      </c>
      <c r="F69" s="19">
        <f>'Неосновная Одежда'!D69*1.64</f>
        <v>1017.9151999999999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6" s="20" customFormat="1" ht="22.5" customHeight="1">
      <c r="A70" s="28" t="s">
        <v>2362</v>
      </c>
      <c r="B70" s="28" t="s">
        <v>2363</v>
      </c>
      <c r="C70" s="28" t="s">
        <v>2364</v>
      </c>
      <c r="D70" s="61">
        <v>543.22</v>
      </c>
      <c r="E70" s="62">
        <f t="shared" si="3"/>
        <v>841.9910000000001</v>
      </c>
      <c r="F70" s="19">
        <f>'Неосновная Одежда'!D70*1.64</f>
        <v>890.8808</v>
      </c>
    </row>
    <row r="71" spans="1:6" s="20" customFormat="1" ht="28.5" customHeight="1">
      <c r="A71" s="28" t="s">
        <v>2365</v>
      </c>
      <c r="B71" s="28" t="s">
        <v>2366</v>
      </c>
      <c r="C71" s="28" t="s">
        <v>33</v>
      </c>
      <c r="D71" s="63">
        <v>513.3</v>
      </c>
      <c r="E71" s="62">
        <f t="shared" si="3"/>
        <v>795.615</v>
      </c>
      <c r="F71" s="19">
        <f>'Неосновная Одежда'!D71*1.64</f>
        <v>841.8119999999999</v>
      </c>
    </row>
    <row r="72" spans="1:6" s="20" customFormat="1" ht="28.5" customHeight="1">
      <c r="A72" s="28" t="s">
        <v>34</v>
      </c>
      <c r="B72" s="28" t="s">
        <v>35</v>
      </c>
      <c r="C72" s="28" t="s">
        <v>36</v>
      </c>
      <c r="D72" s="63">
        <v>896.04</v>
      </c>
      <c r="E72" s="62">
        <f t="shared" si="3"/>
        <v>1388.862</v>
      </c>
      <c r="F72" s="19">
        <f>'Неосновная Одежда'!D72*1.64</f>
        <v>1469.5056</v>
      </c>
    </row>
    <row r="73" spans="1:6" s="20" customFormat="1" ht="26.25" customHeight="1">
      <c r="A73" s="28" t="s">
        <v>37</v>
      </c>
      <c r="B73" s="28" t="s">
        <v>38</v>
      </c>
      <c r="C73" s="28" t="s">
        <v>39</v>
      </c>
      <c r="D73" s="24">
        <v>463.74</v>
      </c>
      <c r="E73" s="62">
        <f t="shared" si="3"/>
        <v>718.797</v>
      </c>
      <c r="F73" s="19">
        <f>'Неосновная Одежда'!D73*1.64</f>
        <v>760.5336</v>
      </c>
    </row>
    <row r="74" spans="1:6" s="20" customFormat="1" ht="28.5" customHeight="1">
      <c r="A74" s="28" t="s">
        <v>40</v>
      </c>
      <c r="B74" s="28" t="s">
        <v>41</v>
      </c>
      <c r="C74" s="28" t="s">
        <v>42</v>
      </c>
      <c r="D74" s="61">
        <v>715.67</v>
      </c>
      <c r="E74" s="62">
        <f t="shared" si="3"/>
        <v>1109.2884999999999</v>
      </c>
      <c r="F74" s="19">
        <f>'Неосновная Одежда'!D74*1.64</f>
        <v>1173.6988</v>
      </c>
    </row>
    <row r="75" spans="1:6" s="20" customFormat="1" ht="15" customHeight="1">
      <c r="A75" s="28" t="s">
        <v>43</v>
      </c>
      <c r="B75" s="28" t="s">
        <v>44</v>
      </c>
      <c r="C75" s="28" t="s">
        <v>45</v>
      </c>
      <c r="D75" s="61">
        <v>576.88</v>
      </c>
      <c r="E75" s="62">
        <f t="shared" si="3"/>
        <v>894.164</v>
      </c>
      <c r="F75" s="19">
        <f>'Неосновная Одежда'!D75*1.64</f>
        <v>946.0831999999999</v>
      </c>
    </row>
    <row r="76" spans="1:6" s="20" customFormat="1" ht="28.5" customHeight="1">
      <c r="A76" s="28" t="s">
        <v>46</v>
      </c>
      <c r="B76" s="28" t="s">
        <v>47</v>
      </c>
      <c r="C76" s="28" t="s">
        <v>48</v>
      </c>
      <c r="D76" s="24">
        <v>604.75</v>
      </c>
      <c r="E76" s="18">
        <f>D76*1.6</f>
        <v>967.6</v>
      </c>
      <c r="F76" s="19"/>
    </row>
    <row r="77" spans="1:6" s="20" customFormat="1" ht="28.5" customHeight="1">
      <c r="A77" s="28" t="s">
        <v>49</v>
      </c>
      <c r="B77" s="28" t="s">
        <v>50</v>
      </c>
      <c r="C77" s="28" t="s">
        <v>51</v>
      </c>
      <c r="D77" s="63">
        <v>369.93</v>
      </c>
      <c r="E77" s="62">
        <f t="shared" si="3"/>
        <v>573.3915000000001</v>
      </c>
      <c r="F77" s="19">
        <f>'Неосновная Одежда'!D77*1.64</f>
        <v>606.6852</v>
      </c>
    </row>
    <row r="78" spans="1:6" s="20" customFormat="1" ht="28.5" customHeight="1">
      <c r="A78" s="28" t="s">
        <v>1733</v>
      </c>
      <c r="B78" s="28" t="s">
        <v>52</v>
      </c>
      <c r="C78" s="28" t="s">
        <v>53</v>
      </c>
      <c r="D78" s="61">
        <v>700.39</v>
      </c>
      <c r="E78" s="62">
        <f t="shared" si="3"/>
        <v>1085.6045</v>
      </c>
      <c r="F78" s="19">
        <f>'Неосновная Одежда'!D78*1.64</f>
        <v>1148.6396</v>
      </c>
    </row>
    <row r="79" spans="1:6" s="20" customFormat="1" ht="15" customHeight="1">
      <c r="A79" s="28" t="s">
        <v>54</v>
      </c>
      <c r="B79" s="28" t="s">
        <v>55</v>
      </c>
      <c r="C79" s="28" t="s">
        <v>56</v>
      </c>
      <c r="D79" s="61">
        <v>761.69</v>
      </c>
      <c r="E79" s="62">
        <f t="shared" si="3"/>
        <v>1180.6195</v>
      </c>
      <c r="F79" s="19">
        <f>'Неосновная Одежда'!D79*1.64</f>
        <v>1249.1716000000001</v>
      </c>
    </row>
    <row r="80" spans="1:6" s="36" customFormat="1" ht="28.5" customHeight="1">
      <c r="A80" s="28" t="s">
        <v>57</v>
      </c>
      <c r="B80" s="28" t="s">
        <v>58</v>
      </c>
      <c r="C80" s="28" t="s">
        <v>59</v>
      </c>
      <c r="D80" s="61">
        <v>1037.29</v>
      </c>
      <c r="E80" s="62">
        <f t="shared" si="3"/>
        <v>1607.7995</v>
      </c>
      <c r="F80" s="19">
        <f>'Неосновная Одежда'!D80*1.64</f>
        <v>1701.1555999999998</v>
      </c>
    </row>
    <row r="81" spans="1:6" s="20" customFormat="1" ht="28.5" customHeight="1">
      <c r="A81" s="28" t="s">
        <v>60</v>
      </c>
      <c r="B81" s="28" t="s">
        <v>61</v>
      </c>
      <c r="C81" s="28" t="s">
        <v>62</v>
      </c>
      <c r="D81" s="61">
        <v>1037.29</v>
      </c>
      <c r="E81" s="62">
        <f t="shared" si="3"/>
        <v>1607.7995</v>
      </c>
      <c r="F81" s="19">
        <f>'Неосновная Одежда'!D81*1.64</f>
        <v>1701.1555999999998</v>
      </c>
    </row>
    <row r="82" spans="1:6" s="20" customFormat="1" ht="28.5" customHeight="1">
      <c r="A82" s="28" t="s">
        <v>63</v>
      </c>
      <c r="B82" s="28" t="s">
        <v>64</v>
      </c>
      <c r="C82" s="28" t="s">
        <v>65</v>
      </c>
      <c r="D82" s="61">
        <v>1037.29</v>
      </c>
      <c r="E82" s="62">
        <f t="shared" si="3"/>
        <v>1607.7995</v>
      </c>
      <c r="F82" s="19">
        <f>'Неосновная Одежда'!D82*1.64</f>
        <v>1701.1555999999998</v>
      </c>
    </row>
    <row r="83" spans="1:6" s="20" customFormat="1" ht="15" customHeight="1">
      <c r="A83" s="28" t="s">
        <v>66</v>
      </c>
      <c r="B83" s="28" t="s">
        <v>67</v>
      </c>
      <c r="C83" s="28" t="s">
        <v>68</v>
      </c>
      <c r="D83" s="61">
        <v>765.23</v>
      </c>
      <c r="E83" s="62">
        <f t="shared" si="3"/>
        <v>1186.1065</v>
      </c>
      <c r="F83" s="19">
        <f>'Неосновная Одежда'!D83*1.64</f>
        <v>1254.9772</v>
      </c>
    </row>
    <row r="84" spans="1:6" s="20" customFormat="1" ht="28.5" customHeight="1">
      <c r="A84" s="28" t="s">
        <v>69</v>
      </c>
      <c r="B84" s="28" t="s">
        <v>70</v>
      </c>
      <c r="C84" s="28" t="s">
        <v>71</v>
      </c>
      <c r="D84" s="24">
        <v>879.1</v>
      </c>
      <c r="E84" s="62">
        <f t="shared" si="3"/>
        <v>1362.605</v>
      </c>
      <c r="F84" s="19">
        <f>'Неосновная Одежда'!D84*1.64</f>
        <v>1441.724</v>
      </c>
    </row>
    <row r="85" spans="1:6" s="20" customFormat="1" ht="28.5" customHeight="1">
      <c r="A85" s="28" t="s">
        <v>72</v>
      </c>
      <c r="B85" s="28" t="s">
        <v>73</v>
      </c>
      <c r="C85" s="28" t="s">
        <v>1766</v>
      </c>
      <c r="D85" s="63">
        <v>1227.79</v>
      </c>
      <c r="E85" s="62">
        <f t="shared" si="3"/>
        <v>1903.0745</v>
      </c>
      <c r="F85" s="19">
        <f>'Неосновная Одежда'!D85*1.64</f>
        <v>2013.5756</v>
      </c>
    </row>
    <row r="86" spans="1:6" s="20" customFormat="1" ht="26.25" customHeight="1">
      <c r="A86" s="28" t="s">
        <v>74</v>
      </c>
      <c r="B86" s="28" t="s">
        <v>75</v>
      </c>
      <c r="C86" s="28" t="s">
        <v>76</v>
      </c>
      <c r="D86" s="63">
        <v>1942.28</v>
      </c>
      <c r="E86" s="62">
        <f t="shared" si="3"/>
        <v>3010.534</v>
      </c>
      <c r="F86" s="19">
        <f>'Неосновная Одежда'!D86*1.64</f>
        <v>3185.3392</v>
      </c>
    </row>
    <row r="87" spans="1:6" s="20" customFormat="1" ht="28.5" customHeight="1">
      <c r="A87" s="28" t="s">
        <v>77</v>
      </c>
      <c r="B87" s="28" t="s">
        <v>78</v>
      </c>
      <c r="C87" s="28" t="s">
        <v>79</v>
      </c>
      <c r="D87" s="61">
        <v>1530.41</v>
      </c>
      <c r="E87" s="62">
        <f t="shared" si="3"/>
        <v>2372.1355000000003</v>
      </c>
      <c r="F87" s="19">
        <f>'Неосновная Одежда'!D87*1.64</f>
        <v>2509.8724</v>
      </c>
    </row>
    <row r="88" spans="1:6" s="20" customFormat="1" ht="28.5" customHeight="1">
      <c r="A88" s="28" t="s">
        <v>80</v>
      </c>
      <c r="B88" s="28" t="s">
        <v>81</v>
      </c>
      <c r="C88" s="28" t="s">
        <v>82</v>
      </c>
      <c r="D88" s="61">
        <v>1612.19</v>
      </c>
      <c r="E88" s="62">
        <f t="shared" si="3"/>
        <v>2498.8945000000003</v>
      </c>
      <c r="F88" s="19">
        <f>'Неосновная Одежда'!D88*1.64</f>
        <v>2643.9916</v>
      </c>
    </row>
    <row r="89" spans="1:6" s="20" customFormat="1" ht="15" customHeight="1">
      <c r="A89" s="28" t="s">
        <v>83</v>
      </c>
      <c r="B89" s="28" t="s">
        <v>84</v>
      </c>
      <c r="C89" s="28" t="s">
        <v>85</v>
      </c>
      <c r="D89" s="63">
        <v>2478</v>
      </c>
      <c r="E89" s="62">
        <f t="shared" si="3"/>
        <v>3840.9</v>
      </c>
      <c r="F89" s="19">
        <f>'Неосновная Одежда'!D89*1.64</f>
        <v>4063.9199999999996</v>
      </c>
    </row>
    <row r="90" spans="1:6" s="20" customFormat="1" ht="28.5" customHeight="1">
      <c r="A90" s="28" t="s">
        <v>86</v>
      </c>
      <c r="B90" s="28" t="s">
        <v>87</v>
      </c>
      <c r="C90" s="28" t="s">
        <v>88</v>
      </c>
      <c r="D90" s="61">
        <v>328.04</v>
      </c>
      <c r="E90" s="62">
        <f t="shared" si="3"/>
        <v>508.46200000000005</v>
      </c>
      <c r="F90" s="19">
        <f>'Неосновная Одежда'!D90*1.64</f>
        <v>537.9856</v>
      </c>
    </row>
    <row r="91" spans="1:6" s="20" customFormat="1" ht="15" customHeight="1">
      <c r="A91" s="28" t="s">
        <v>89</v>
      </c>
      <c r="B91" s="28" t="s">
        <v>90</v>
      </c>
      <c r="C91" s="28" t="s">
        <v>91</v>
      </c>
      <c r="D91" s="24">
        <v>362.57</v>
      </c>
      <c r="E91" s="62">
        <f t="shared" si="3"/>
        <v>561.9835</v>
      </c>
      <c r="F91" s="19">
        <f>'Неосновная Одежда'!D91*1.64</f>
        <v>594.6148</v>
      </c>
    </row>
    <row r="92" spans="1:6" s="20" customFormat="1" ht="28.5" customHeight="1">
      <c r="A92" s="28" t="s">
        <v>92</v>
      </c>
      <c r="B92" s="28" t="s">
        <v>93</v>
      </c>
      <c r="C92" s="28" t="s">
        <v>94</v>
      </c>
      <c r="D92" s="61">
        <v>465.33</v>
      </c>
      <c r="E92" s="62">
        <f t="shared" si="3"/>
        <v>721.2615</v>
      </c>
      <c r="F92" s="19">
        <f>'Неосновная Одежда'!D92*1.64</f>
        <v>763.1411999999999</v>
      </c>
    </row>
    <row r="93" spans="1:6" s="20" customFormat="1" ht="15" customHeight="1">
      <c r="A93" s="28" t="s">
        <v>95</v>
      </c>
      <c r="B93" s="28" t="s">
        <v>96</v>
      </c>
      <c r="C93" s="28" t="s">
        <v>97</v>
      </c>
      <c r="D93" s="61">
        <v>461.84</v>
      </c>
      <c r="E93" s="62">
        <f t="shared" si="3"/>
        <v>715.852</v>
      </c>
      <c r="F93" s="19">
        <f>'Неосновная Одежда'!D93*1.64</f>
        <v>757.4175999999999</v>
      </c>
    </row>
    <row r="94" spans="1:6" s="20" customFormat="1" ht="15" customHeight="1">
      <c r="A94" s="28" t="s">
        <v>98</v>
      </c>
      <c r="B94" s="28" t="s">
        <v>99</v>
      </c>
      <c r="C94" s="28" t="s">
        <v>100</v>
      </c>
      <c r="D94" s="61">
        <v>401.18</v>
      </c>
      <c r="E94" s="62">
        <f t="shared" si="3"/>
        <v>621.8290000000001</v>
      </c>
      <c r="F94" s="19">
        <f>'Неосновная Одежда'!D94*1.64</f>
        <v>657.9352</v>
      </c>
    </row>
    <row r="95" spans="1:6" s="20" customFormat="1" ht="29.25" customHeight="1">
      <c r="A95" s="28" t="s">
        <v>101</v>
      </c>
      <c r="B95" s="28" t="s">
        <v>102</v>
      </c>
      <c r="C95" s="28" t="s">
        <v>103</v>
      </c>
      <c r="D95" s="24">
        <v>797.09</v>
      </c>
      <c r="E95" s="62">
        <f t="shared" si="3"/>
        <v>1235.4895000000001</v>
      </c>
      <c r="F95" s="19">
        <f>'Неосновная Одежда'!D95*1.64</f>
        <v>1307.2276</v>
      </c>
    </row>
    <row r="96" spans="1:6" s="20" customFormat="1" ht="29.25" customHeight="1">
      <c r="A96" s="28" t="s">
        <v>104</v>
      </c>
      <c r="B96" s="28" t="s">
        <v>105</v>
      </c>
      <c r="C96" s="28" t="s">
        <v>106</v>
      </c>
      <c r="D96" s="63">
        <v>755.79</v>
      </c>
      <c r="E96" s="62">
        <f t="shared" si="3"/>
        <v>1171.4745</v>
      </c>
      <c r="F96" s="19">
        <f>'Неосновная Одежда'!D96*1.64</f>
        <v>1239.4956</v>
      </c>
    </row>
    <row r="97" spans="1:6" s="20" customFormat="1" ht="28.5" customHeight="1">
      <c r="A97" s="28" t="s">
        <v>107</v>
      </c>
      <c r="B97" s="28" t="s">
        <v>108</v>
      </c>
      <c r="C97" s="28" t="s">
        <v>109</v>
      </c>
      <c r="D97" s="61">
        <v>998.63</v>
      </c>
      <c r="E97" s="62">
        <f t="shared" si="3"/>
        <v>1547.8765</v>
      </c>
      <c r="F97" s="19">
        <f>'Неосновная Одежда'!D97*1.64</f>
        <v>1637.7531999999999</v>
      </c>
    </row>
    <row r="98" spans="1:6" s="20" customFormat="1" ht="28.5" customHeight="1">
      <c r="A98" s="28" t="s">
        <v>110</v>
      </c>
      <c r="B98" s="28" t="s">
        <v>111</v>
      </c>
      <c r="C98" s="28" t="s">
        <v>112</v>
      </c>
      <c r="D98" s="61">
        <v>947.54</v>
      </c>
      <c r="E98" s="62">
        <f t="shared" si="3"/>
        <v>1468.687</v>
      </c>
      <c r="F98" s="19">
        <f>'Неосновная Одежда'!D98*1.64</f>
        <v>1553.9655999999998</v>
      </c>
    </row>
    <row r="99" spans="1:6" s="20" customFormat="1" ht="28.5" customHeight="1">
      <c r="A99" s="28" t="s">
        <v>113</v>
      </c>
      <c r="B99" s="28" t="s">
        <v>114</v>
      </c>
      <c r="C99" s="28" t="s">
        <v>115</v>
      </c>
      <c r="D99" s="61">
        <v>1085.36</v>
      </c>
      <c r="E99" s="62">
        <f t="shared" si="3"/>
        <v>1682.308</v>
      </c>
      <c r="F99" s="19">
        <f>'Неосновная Одежда'!D99*1.64</f>
        <v>1779.9903999999997</v>
      </c>
    </row>
    <row r="100" spans="1:6" s="20" customFormat="1" ht="29.25" customHeight="1">
      <c r="A100" s="28" t="s">
        <v>116</v>
      </c>
      <c r="B100" s="28" t="s">
        <v>117</v>
      </c>
      <c r="C100" s="28" t="s">
        <v>118</v>
      </c>
      <c r="D100" s="61">
        <v>2354.6</v>
      </c>
      <c r="E100" s="62">
        <f t="shared" si="3"/>
        <v>3649.63</v>
      </c>
      <c r="F100" s="19">
        <f>'Неосновная Одежда'!D100*1.64</f>
        <v>3861.5439999999994</v>
      </c>
    </row>
    <row r="101" spans="1:6" s="20" customFormat="1" ht="30.75" customHeight="1">
      <c r="A101" s="28" t="s">
        <v>119</v>
      </c>
      <c r="B101" s="28" t="s">
        <v>120</v>
      </c>
      <c r="C101" s="28" t="s">
        <v>118</v>
      </c>
      <c r="D101" s="61">
        <v>2187.08</v>
      </c>
      <c r="E101" s="62">
        <f t="shared" si="3"/>
        <v>3389.974</v>
      </c>
      <c r="F101" s="19">
        <f>'Неосновная Одежда'!D101*1.64</f>
        <v>3586.8111999999996</v>
      </c>
    </row>
    <row r="102" spans="1:6" s="20" customFormat="1" ht="15" customHeight="1">
      <c r="A102" s="28" t="s">
        <v>121</v>
      </c>
      <c r="B102" s="28" t="s">
        <v>1574</v>
      </c>
      <c r="C102" s="28" t="s">
        <v>1575</v>
      </c>
      <c r="D102" s="24">
        <v>1370.83</v>
      </c>
      <c r="E102" s="62">
        <f t="shared" si="3"/>
        <v>2124.7865</v>
      </c>
      <c r="F102" s="19">
        <f>'Неосновная Одежда'!D102*1.64</f>
        <v>2248.1611999999996</v>
      </c>
    </row>
    <row r="103" spans="1:6" s="20" customFormat="1" ht="27" customHeight="1">
      <c r="A103" s="28" t="s">
        <v>1576</v>
      </c>
      <c r="B103" s="28" t="s">
        <v>1577</v>
      </c>
      <c r="C103" s="28" t="s">
        <v>1578</v>
      </c>
      <c r="D103" s="63">
        <v>1442.96</v>
      </c>
      <c r="E103" s="62">
        <f t="shared" si="3"/>
        <v>2236.588</v>
      </c>
      <c r="F103" s="19">
        <f>'Неосновная Одежда'!D103*1.64</f>
        <v>2366.4544</v>
      </c>
    </row>
    <row r="104" spans="1:6" s="20" customFormat="1" ht="28.5" customHeight="1">
      <c r="A104" s="28" t="s">
        <v>1579</v>
      </c>
      <c r="B104" s="28" t="s">
        <v>1580</v>
      </c>
      <c r="C104" s="28" t="s">
        <v>1581</v>
      </c>
      <c r="D104" s="63">
        <v>1165.84</v>
      </c>
      <c r="E104" s="62">
        <f t="shared" si="3"/>
        <v>1807.052</v>
      </c>
      <c r="F104" s="19">
        <f>'Неосновная Одежда'!D104*1.64</f>
        <v>1911.9775999999997</v>
      </c>
    </row>
    <row r="105" spans="1:6" s="20" customFormat="1" ht="28.5" customHeight="1">
      <c r="A105" s="28" t="s">
        <v>1582</v>
      </c>
      <c r="B105" s="28" t="s">
        <v>1583</v>
      </c>
      <c r="C105" s="28" t="s">
        <v>1584</v>
      </c>
      <c r="D105" s="63">
        <v>1215.4</v>
      </c>
      <c r="E105" s="62">
        <f t="shared" si="3"/>
        <v>1883.8700000000001</v>
      </c>
      <c r="F105" s="19">
        <f>'Неосновная Одежда'!D105*1.64</f>
        <v>1993.256</v>
      </c>
    </row>
    <row r="106" spans="1:6" s="20" customFormat="1" ht="27.75" customHeight="1">
      <c r="A106" s="28" t="s">
        <v>1585</v>
      </c>
      <c r="B106" s="28" t="s">
        <v>1586</v>
      </c>
      <c r="C106" s="28" t="s">
        <v>1587</v>
      </c>
      <c r="D106" s="61">
        <v>1586.36</v>
      </c>
      <c r="E106" s="62">
        <f aca="true" t="shared" si="4" ref="E106:E112">D106*1.55</f>
        <v>2458.8579999999997</v>
      </c>
      <c r="F106" s="19">
        <f>'Неосновная Одежда'!D106*1.64</f>
        <v>2601.6303999999996</v>
      </c>
    </row>
    <row r="107" spans="1:6" s="20" customFormat="1" ht="28.5" customHeight="1">
      <c r="A107" s="28" t="s">
        <v>1588</v>
      </c>
      <c r="B107" s="28" t="s">
        <v>1589</v>
      </c>
      <c r="C107" s="28" t="s">
        <v>1590</v>
      </c>
      <c r="D107" s="61">
        <v>1990.66</v>
      </c>
      <c r="E107" s="62">
        <f t="shared" si="4"/>
        <v>3085.523</v>
      </c>
      <c r="F107" s="19">
        <f>'Неосновная Одежда'!D107*1.64</f>
        <v>3264.6824</v>
      </c>
    </row>
    <row r="108" spans="1:6" s="36" customFormat="1" ht="28.5" customHeight="1">
      <c r="A108" s="28" t="s">
        <v>1591</v>
      </c>
      <c r="B108" s="28" t="s">
        <v>1592</v>
      </c>
      <c r="C108" s="28" t="s">
        <v>361</v>
      </c>
      <c r="D108" s="61">
        <v>1704.86</v>
      </c>
      <c r="E108" s="62">
        <f t="shared" si="4"/>
        <v>2642.533</v>
      </c>
      <c r="F108" s="19">
        <f>'Неосновная Одежда'!D108*1.64</f>
        <v>2795.9703999999997</v>
      </c>
    </row>
    <row r="109" spans="1:254" ht="29.25" customHeight="1">
      <c r="A109" s="28" t="s">
        <v>362</v>
      </c>
      <c r="B109" s="28" t="s">
        <v>363</v>
      </c>
      <c r="C109" s="28" t="s">
        <v>364</v>
      </c>
      <c r="D109" s="63">
        <v>2227.84</v>
      </c>
      <c r="E109" s="62">
        <f t="shared" si="4"/>
        <v>3453.1520000000005</v>
      </c>
      <c r="F109" s="19">
        <f>'Неосновная Одежда'!D109*1.64</f>
        <v>3653.6576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6" s="36" customFormat="1" ht="15" customHeight="1">
      <c r="A110" s="28" t="s">
        <v>365</v>
      </c>
      <c r="B110" s="28" t="s">
        <v>366</v>
      </c>
      <c r="C110" s="28" t="s">
        <v>367</v>
      </c>
      <c r="D110" s="63">
        <v>26.55</v>
      </c>
      <c r="E110" s="62">
        <f t="shared" si="4"/>
        <v>41.1525</v>
      </c>
      <c r="F110" s="19">
        <f>'Неосновная Одежда'!D110*1.64</f>
        <v>43.542</v>
      </c>
    </row>
    <row r="111" spans="1:254" ht="15" customHeight="1">
      <c r="A111" s="28" t="s">
        <v>368</v>
      </c>
      <c r="B111" s="28" t="s">
        <v>369</v>
      </c>
      <c r="C111" s="28" t="s">
        <v>370</v>
      </c>
      <c r="D111" s="63">
        <v>34.81</v>
      </c>
      <c r="E111" s="62">
        <f t="shared" si="4"/>
        <v>53.95550000000001</v>
      </c>
      <c r="F111" s="19">
        <f>'Неосновная Одежда'!D111*1.64</f>
        <v>57.0884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28.5" customHeight="1">
      <c r="A112" s="28" t="s">
        <v>371</v>
      </c>
      <c r="B112" s="28" t="s">
        <v>372</v>
      </c>
      <c r="C112" s="28" t="s">
        <v>373</v>
      </c>
      <c r="D112" s="63">
        <v>53.1</v>
      </c>
      <c r="E112" s="62">
        <f t="shared" si="4"/>
        <v>82.305</v>
      </c>
      <c r="F112" s="19">
        <f>'Неосновная Одежда'!D112*1.64</f>
        <v>87.084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8.75" customHeight="1">
      <c r="A113" s="420" t="s">
        <v>1800</v>
      </c>
      <c r="B113" s="420"/>
      <c r="C113" s="420"/>
      <c r="D113" s="420"/>
      <c r="E113" s="420"/>
      <c r="F113" s="12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6" s="14" customFormat="1" ht="18" customHeight="1">
      <c r="A114" s="37" t="s">
        <v>374</v>
      </c>
      <c r="B114" s="37" t="s">
        <v>375</v>
      </c>
      <c r="C114" s="37" t="s">
        <v>376</v>
      </c>
      <c r="D114" s="26">
        <v>206.5</v>
      </c>
      <c r="E114" s="62">
        <f>D114*1.6</f>
        <v>330.40000000000003</v>
      </c>
      <c r="F114" s="19">
        <f>'Неосновная Одежда'!D114*1.69</f>
        <v>348.985</v>
      </c>
    </row>
    <row r="115" spans="1:6" s="31" customFormat="1" ht="18" customHeight="1">
      <c r="A115" s="37" t="s">
        <v>377</v>
      </c>
      <c r="B115" s="30" t="s">
        <v>378</v>
      </c>
      <c r="C115" s="30" t="s">
        <v>379</v>
      </c>
      <c r="D115" s="59">
        <v>855.26</v>
      </c>
      <c r="E115" s="62">
        <f>D115*1.6</f>
        <v>1368.4160000000002</v>
      </c>
      <c r="F115" s="19">
        <f>'Неосновная Одежда'!D115*1.69</f>
        <v>1445.3894</v>
      </c>
    </row>
    <row r="116" spans="1:6" s="22" customFormat="1" ht="21" customHeight="1">
      <c r="A116" s="37" t="s">
        <v>380</v>
      </c>
      <c r="B116" s="30" t="s">
        <v>381</v>
      </c>
      <c r="C116" s="30" t="s">
        <v>379</v>
      </c>
      <c r="D116" s="59">
        <v>819.23</v>
      </c>
      <c r="E116" s="62">
        <f>D116*1.6</f>
        <v>1310.768</v>
      </c>
      <c r="F116" s="19">
        <f>'Неосновная Одежда'!D116*1.69</f>
        <v>1384.4987</v>
      </c>
    </row>
    <row r="117" spans="1:6" s="31" customFormat="1" ht="18.75" customHeight="1">
      <c r="A117" s="420" t="s">
        <v>1817</v>
      </c>
      <c r="B117" s="420"/>
      <c r="C117" s="420"/>
      <c r="D117" s="420"/>
      <c r="E117" s="420"/>
      <c r="F117" s="23"/>
    </row>
    <row r="118" spans="1:6" s="31" customFormat="1" ht="28.5" customHeight="1">
      <c r="A118" s="30" t="s">
        <v>382</v>
      </c>
      <c r="B118" s="30" t="s">
        <v>383</v>
      </c>
      <c r="C118" s="30" t="s">
        <v>384</v>
      </c>
      <c r="D118" s="61">
        <v>1541.74</v>
      </c>
      <c r="E118" s="18">
        <f>D118*1.6</f>
        <v>2466.784</v>
      </c>
      <c r="F118" s="19">
        <f>'Неосновная Одежда'!D118*1.69</f>
        <v>2605.5406</v>
      </c>
    </row>
    <row r="119" spans="1:6" s="36" customFormat="1" ht="15" customHeight="1">
      <c r="A119" s="15" t="s">
        <v>385</v>
      </c>
      <c r="B119" s="15" t="s">
        <v>386</v>
      </c>
      <c r="C119" s="34" t="s">
        <v>387</v>
      </c>
      <c r="D119" s="24">
        <v>1162.89</v>
      </c>
      <c r="E119" s="18">
        <f>D119*1.6</f>
        <v>1860.6240000000003</v>
      </c>
      <c r="F119" s="19">
        <f>'Неосновная Одежда'!D119*1.69</f>
        <v>1965.2841</v>
      </c>
    </row>
    <row r="120" spans="1:6" s="36" customFormat="1" ht="28.5" customHeight="1">
      <c r="A120" s="15" t="s">
        <v>388</v>
      </c>
      <c r="B120" s="15" t="s">
        <v>389</v>
      </c>
      <c r="C120" s="34" t="s">
        <v>390</v>
      </c>
      <c r="D120" s="24">
        <v>1358.18</v>
      </c>
      <c r="E120" s="18">
        <f>D120*1.6</f>
        <v>2173.088</v>
      </c>
      <c r="F120" s="19"/>
    </row>
    <row r="121" spans="1:6" s="36" customFormat="1" ht="28.5" customHeight="1">
      <c r="A121" s="25" t="s">
        <v>391</v>
      </c>
      <c r="B121" s="30" t="s">
        <v>392</v>
      </c>
      <c r="C121" s="30" t="s">
        <v>393</v>
      </c>
      <c r="D121" s="24">
        <v>125.67</v>
      </c>
      <c r="E121" s="18">
        <f>D121*1.6</f>
        <v>201.072</v>
      </c>
      <c r="F121" s="19">
        <f>ОПТ!D121*1.69</f>
        <v>956.54</v>
      </c>
    </row>
    <row r="122" spans="1:254" ht="18.75" customHeight="1">
      <c r="A122" s="420" t="s">
        <v>1398</v>
      </c>
      <c r="B122" s="420"/>
      <c r="C122" s="420"/>
      <c r="D122" s="420"/>
      <c r="E122" s="420"/>
      <c r="F122" s="1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6" s="20" customFormat="1" ht="28.5" customHeight="1">
      <c r="A123" s="15" t="s">
        <v>394</v>
      </c>
      <c r="B123" s="15" t="s">
        <v>395</v>
      </c>
      <c r="C123" s="15" t="s">
        <v>396</v>
      </c>
      <c r="D123" s="24">
        <v>11998.83</v>
      </c>
      <c r="E123" s="18">
        <f>D123*1.55</f>
        <v>18598.1865</v>
      </c>
      <c r="F123" s="19">
        <f>'Неосновная Одежда'!D123*1.64</f>
        <v>19678.081199999997</v>
      </c>
    </row>
    <row r="124" spans="1:6" s="36" customFormat="1" ht="28.5" customHeight="1">
      <c r="A124" s="15" t="s">
        <v>397</v>
      </c>
      <c r="B124" s="15" t="s">
        <v>398</v>
      </c>
      <c r="C124" s="15" t="s">
        <v>399</v>
      </c>
      <c r="D124" s="24">
        <v>120000.1</v>
      </c>
      <c r="E124" s="18">
        <f>D124*1.55</f>
        <v>186000.15500000003</v>
      </c>
      <c r="F124" s="19">
        <f>'Неосновная Одежда'!D124*1.64</f>
        <v>196800.164</v>
      </c>
    </row>
    <row r="125" spans="1:6" s="36" customFormat="1" ht="42.75" customHeight="1">
      <c r="A125" s="15" t="s">
        <v>400</v>
      </c>
      <c r="B125" s="15" t="s">
        <v>401</v>
      </c>
      <c r="C125" s="15" t="s">
        <v>402</v>
      </c>
      <c r="D125" s="24">
        <v>139999.92</v>
      </c>
      <c r="E125" s="18">
        <f>D125*1.55</f>
        <v>216999.87600000002</v>
      </c>
      <c r="F125" s="19"/>
    </row>
    <row r="126" spans="1:6" s="36" customFormat="1" ht="14.25" customHeight="1">
      <c r="A126" s="420" t="s">
        <v>1388</v>
      </c>
      <c r="B126" s="420"/>
      <c r="C126" s="420"/>
      <c r="D126" s="420"/>
      <c r="E126" s="420"/>
      <c r="F126" s="19"/>
    </row>
    <row r="127" spans="1:6" s="36" customFormat="1" ht="15" customHeight="1">
      <c r="A127" s="15" t="s">
        <v>403</v>
      </c>
      <c r="B127" s="15" t="s">
        <v>404</v>
      </c>
      <c r="C127" s="34" t="s">
        <v>405</v>
      </c>
      <c r="D127" s="24">
        <v>1547.57</v>
      </c>
      <c r="E127" s="18">
        <f>D127*1.6</f>
        <v>2476.112</v>
      </c>
      <c r="F127" s="19"/>
    </row>
    <row r="128" spans="1:6" s="20" customFormat="1" ht="18.75" customHeight="1">
      <c r="A128" s="420" t="s">
        <v>1428</v>
      </c>
      <c r="B128" s="420"/>
      <c r="C128" s="420"/>
      <c r="D128" s="420"/>
      <c r="E128" s="420"/>
      <c r="F128" s="23"/>
    </row>
    <row r="129" spans="1:5" ht="18.75" customHeight="1">
      <c r="A129" s="420" t="s">
        <v>1440</v>
      </c>
      <c r="B129" s="420"/>
      <c r="C129" s="420"/>
      <c r="D129" s="420"/>
      <c r="E129" s="420"/>
    </row>
    <row r="130" spans="1:6" s="22" customFormat="1" ht="15" customHeight="1">
      <c r="A130" s="15" t="s">
        <v>406</v>
      </c>
      <c r="B130" s="15" t="s">
        <v>407</v>
      </c>
      <c r="C130" s="34" t="s">
        <v>408</v>
      </c>
      <c r="D130" s="61">
        <v>315.06</v>
      </c>
      <c r="E130" s="18">
        <f>D130*1.4</f>
        <v>441.084</v>
      </c>
      <c r="F130" s="19">
        <f>'Неосновная Одежда'!D130*1.49</f>
        <v>469.4394</v>
      </c>
    </row>
    <row r="131" spans="1:254" ht="18.75" customHeight="1">
      <c r="A131" s="420" t="s">
        <v>1454</v>
      </c>
      <c r="B131" s="420"/>
      <c r="C131" s="420"/>
      <c r="D131" s="420"/>
      <c r="E131" s="420"/>
      <c r="F131" s="12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6" s="44" customFormat="1" ht="26.25" customHeight="1">
      <c r="A132" s="15" t="s">
        <v>409</v>
      </c>
      <c r="B132" s="15" t="s">
        <v>410</v>
      </c>
      <c r="C132" s="15" t="s">
        <v>1638</v>
      </c>
      <c r="D132" s="24">
        <v>2780.08</v>
      </c>
      <c r="E132" s="18">
        <f>D132*1.5</f>
        <v>4170.12</v>
      </c>
      <c r="F132" s="19">
        <f>'Неосновная Одежда'!D132*1.59</f>
        <v>4420.3272</v>
      </c>
    </row>
    <row r="133" spans="1:6" s="20" customFormat="1" ht="18.75" customHeight="1">
      <c r="A133" s="420" t="s">
        <v>550</v>
      </c>
      <c r="B133" s="420"/>
      <c r="C133" s="420"/>
      <c r="D133" s="420"/>
      <c r="E133" s="420"/>
      <c r="F133" s="23"/>
    </row>
    <row r="134" spans="1:6" s="20" customFormat="1" ht="18.75" customHeight="1">
      <c r="A134" s="420" t="s">
        <v>551</v>
      </c>
      <c r="B134" s="420"/>
      <c r="C134" s="420"/>
      <c r="D134" s="420"/>
      <c r="E134" s="420"/>
      <c r="F134" s="23"/>
    </row>
    <row r="135" spans="1:6" s="20" customFormat="1" ht="15.75" customHeight="1">
      <c r="A135" s="37" t="s">
        <v>1639</v>
      </c>
      <c r="B135" s="37" t="s">
        <v>1640</v>
      </c>
      <c r="C135" s="37" t="s">
        <v>1641</v>
      </c>
      <c r="D135" s="61">
        <v>628.17</v>
      </c>
      <c r="E135" s="18">
        <f aca="true" t="shared" si="5" ref="E135:E142">D135*1.4</f>
        <v>879.4379999999999</v>
      </c>
      <c r="F135" s="19">
        <f>'Неосновная Одежда'!D135*1.49</f>
        <v>935.9732999999999</v>
      </c>
    </row>
    <row r="136" spans="1:6" s="20" customFormat="1" ht="15.75" customHeight="1">
      <c r="A136" s="37" t="s">
        <v>1642</v>
      </c>
      <c r="B136" s="37" t="s">
        <v>1643</v>
      </c>
      <c r="C136" s="37" t="s">
        <v>1644</v>
      </c>
      <c r="D136" s="61">
        <v>628.17</v>
      </c>
      <c r="E136" s="18">
        <f t="shared" si="5"/>
        <v>879.4379999999999</v>
      </c>
      <c r="F136" s="19">
        <f>'Неосновная Одежда'!D136*1.49</f>
        <v>935.9732999999999</v>
      </c>
    </row>
    <row r="137" spans="1:6" s="20" customFormat="1" ht="15.75" customHeight="1">
      <c r="A137" s="37" t="s">
        <v>1645</v>
      </c>
      <c r="B137" s="37" t="s">
        <v>1646</v>
      </c>
      <c r="C137" s="37" t="s">
        <v>582</v>
      </c>
      <c r="D137" s="61">
        <v>368.75</v>
      </c>
      <c r="E137" s="18">
        <f t="shared" si="5"/>
        <v>516.25</v>
      </c>
      <c r="F137" s="19">
        <f>'Неосновная Одежда'!D137*1.49</f>
        <v>549.4375</v>
      </c>
    </row>
    <row r="138" spans="1:6" s="20" customFormat="1" ht="15.75" customHeight="1">
      <c r="A138" s="37" t="s">
        <v>1647</v>
      </c>
      <c r="B138" s="37" t="s">
        <v>1648</v>
      </c>
      <c r="C138" s="37" t="s">
        <v>1649</v>
      </c>
      <c r="D138" s="61">
        <v>538.97</v>
      </c>
      <c r="E138" s="18">
        <f t="shared" si="5"/>
        <v>754.558</v>
      </c>
      <c r="F138" s="19">
        <f>'Неосновная Одежда'!D138*1.49</f>
        <v>803.0653</v>
      </c>
    </row>
    <row r="139" spans="1:6" s="20" customFormat="1" ht="15.75" customHeight="1">
      <c r="A139" s="37" t="s">
        <v>1650</v>
      </c>
      <c r="B139" s="37" t="s">
        <v>1651</v>
      </c>
      <c r="C139" s="37" t="s">
        <v>1652</v>
      </c>
      <c r="D139" s="61">
        <v>718.97</v>
      </c>
      <c r="E139" s="18">
        <f t="shared" si="5"/>
        <v>1006.558</v>
      </c>
      <c r="F139" s="19">
        <f>'Неосновная Одежда'!D139*1.49</f>
        <v>1071.2653</v>
      </c>
    </row>
    <row r="140" spans="1:6" s="20" customFormat="1" ht="15.75" customHeight="1">
      <c r="A140" s="37" t="s">
        <v>1653</v>
      </c>
      <c r="B140" s="37" t="s">
        <v>1654</v>
      </c>
      <c r="C140" s="37" t="s">
        <v>1641</v>
      </c>
      <c r="D140" s="61">
        <v>538.97</v>
      </c>
      <c r="E140" s="18">
        <f t="shared" si="5"/>
        <v>754.558</v>
      </c>
      <c r="F140" s="19">
        <f>'Неосновная Одежда'!D140*1.49</f>
        <v>803.0653</v>
      </c>
    </row>
    <row r="141" spans="1:6" s="22" customFormat="1" ht="15.75" customHeight="1">
      <c r="A141" s="37" t="s">
        <v>1655</v>
      </c>
      <c r="B141" s="37" t="s">
        <v>1656</v>
      </c>
      <c r="C141" s="37" t="s">
        <v>1644</v>
      </c>
      <c r="D141" s="61">
        <v>538.97</v>
      </c>
      <c r="E141" s="18">
        <f t="shared" si="5"/>
        <v>754.558</v>
      </c>
      <c r="F141" s="19">
        <f>'Неосновная Одежда'!D141*1.49</f>
        <v>803.0653</v>
      </c>
    </row>
    <row r="142" spans="1:6" s="20" customFormat="1" ht="15" customHeight="1">
      <c r="A142" s="37" t="s">
        <v>1657</v>
      </c>
      <c r="B142" s="37" t="s">
        <v>1658</v>
      </c>
      <c r="C142" s="37" t="s">
        <v>1659</v>
      </c>
      <c r="D142" s="61">
        <v>321.79</v>
      </c>
      <c r="E142" s="18">
        <f t="shared" si="5"/>
        <v>450.506</v>
      </c>
      <c r="F142" s="19">
        <f>'Неосновная Одежда'!D142*1.49</f>
        <v>479.4671</v>
      </c>
    </row>
    <row r="143" spans="1:6" s="31" customFormat="1" ht="18.75" customHeight="1">
      <c r="A143" s="420" t="s">
        <v>557</v>
      </c>
      <c r="B143" s="420"/>
      <c r="C143" s="420"/>
      <c r="D143" s="420"/>
      <c r="E143" s="420"/>
      <c r="F143" s="23"/>
    </row>
    <row r="144" spans="1:6" s="31" customFormat="1" ht="15" customHeight="1">
      <c r="A144" s="64" t="s">
        <v>1660</v>
      </c>
      <c r="B144" s="15" t="s">
        <v>1661</v>
      </c>
      <c r="C144" s="15" t="s">
        <v>1662</v>
      </c>
      <c r="D144" s="59">
        <v>486</v>
      </c>
      <c r="E144" s="18">
        <f aca="true" t="shared" si="6" ref="E144:E157">D144*1.4</f>
        <v>680.4</v>
      </c>
      <c r="F144" s="19">
        <f>'Неосновная Одежда'!D144*1.49</f>
        <v>724.14</v>
      </c>
    </row>
    <row r="145" spans="1:6" s="14" customFormat="1" ht="20.25" customHeight="1">
      <c r="A145" s="15" t="s">
        <v>1663</v>
      </c>
      <c r="B145" s="15" t="s">
        <v>1664</v>
      </c>
      <c r="C145" s="15" t="s">
        <v>1649</v>
      </c>
      <c r="D145" s="59" t="s">
        <v>1665</v>
      </c>
      <c r="E145" s="18">
        <f t="shared" si="6"/>
        <v>896.2099999999999</v>
      </c>
      <c r="F145" s="19">
        <f>'Неосновная Одежда'!D145*1.49</f>
        <v>953.8235</v>
      </c>
    </row>
    <row r="146" spans="1:6" s="38" customFormat="1" ht="15" customHeight="1">
      <c r="A146" s="64" t="s">
        <v>1666</v>
      </c>
      <c r="B146" s="15" t="s">
        <v>1667</v>
      </c>
      <c r="C146" s="15" t="s">
        <v>1652</v>
      </c>
      <c r="D146" s="59">
        <v>765</v>
      </c>
      <c r="E146" s="18">
        <f t="shared" si="6"/>
        <v>1071</v>
      </c>
      <c r="F146" s="19">
        <f>'Неосновная Одежда'!D146*1.49</f>
        <v>1139.85</v>
      </c>
    </row>
    <row r="147" spans="1:6" s="41" customFormat="1" ht="15" customHeight="1">
      <c r="A147" s="64" t="s">
        <v>1668</v>
      </c>
      <c r="B147" s="15" t="s">
        <v>1669</v>
      </c>
      <c r="C147" s="15" t="s">
        <v>1670</v>
      </c>
      <c r="D147" s="59">
        <v>988.2</v>
      </c>
      <c r="E147" s="18">
        <f t="shared" si="6"/>
        <v>1383.48</v>
      </c>
      <c r="F147" s="19">
        <f>'Неосновная Одежда'!D147*1.49</f>
        <v>1472.4180000000001</v>
      </c>
    </row>
    <row r="148" spans="1:6" s="22" customFormat="1" ht="15" customHeight="1">
      <c r="A148" s="15" t="s">
        <v>1671</v>
      </c>
      <c r="B148" s="15" t="s">
        <v>1672</v>
      </c>
      <c r="C148" s="15" t="s">
        <v>1649</v>
      </c>
      <c r="D148" s="59">
        <v>531</v>
      </c>
      <c r="E148" s="18">
        <f t="shared" si="6"/>
        <v>743.4</v>
      </c>
      <c r="F148" s="19">
        <f>'Неосновная Одежда'!D148*1.49</f>
        <v>791.1899999999999</v>
      </c>
    </row>
    <row r="149" spans="1:6" s="36" customFormat="1" ht="16.5" customHeight="1">
      <c r="A149" s="64" t="s">
        <v>1673</v>
      </c>
      <c r="B149" s="15" t="s">
        <v>1674</v>
      </c>
      <c r="C149" s="15" t="s">
        <v>1675</v>
      </c>
      <c r="D149" s="59">
        <v>538.2</v>
      </c>
      <c r="E149" s="18">
        <f t="shared" si="6"/>
        <v>753.48</v>
      </c>
      <c r="F149" s="19">
        <f>'Неосновная Одежда'!D149*1.49</f>
        <v>801.918</v>
      </c>
    </row>
    <row r="150" spans="1:6" s="65" customFormat="1" ht="38.25" customHeight="1">
      <c r="A150" s="64" t="s">
        <v>1676</v>
      </c>
      <c r="B150" s="15" t="s">
        <v>1677</v>
      </c>
      <c r="C150" s="15" t="s">
        <v>1675</v>
      </c>
      <c r="D150" s="59">
        <v>538.2</v>
      </c>
      <c r="E150" s="18">
        <f t="shared" si="6"/>
        <v>753.48</v>
      </c>
      <c r="F150" s="19">
        <f>'Неосновная Одежда'!D150*1.49</f>
        <v>801.918</v>
      </c>
    </row>
    <row r="151" spans="1:6" s="36" customFormat="1" ht="18.75" customHeight="1">
      <c r="A151" s="15" t="s">
        <v>1678</v>
      </c>
      <c r="B151" s="15" t="s">
        <v>1679</v>
      </c>
      <c r="C151" s="15" t="s">
        <v>1652</v>
      </c>
      <c r="D151" s="26">
        <v>718.44</v>
      </c>
      <c r="E151" s="18">
        <f t="shared" si="6"/>
        <v>1005.816</v>
      </c>
      <c r="F151" s="19">
        <f>'Неосновная Одежда'!D151*1.49</f>
        <v>1070.4756</v>
      </c>
    </row>
    <row r="152" spans="1:254" ht="29.25" customHeight="1">
      <c r="A152" s="15" t="s">
        <v>1680</v>
      </c>
      <c r="B152" s="15" t="s">
        <v>1681</v>
      </c>
      <c r="C152" s="15" t="s">
        <v>426</v>
      </c>
      <c r="D152" s="59">
        <v>620.74</v>
      </c>
      <c r="E152" s="18">
        <f t="shared" si="6"/>
        <v>869.036</v>
      </c>
      <c r="F152" s="19">
        <f>'Неосновная Одежда'!D152*1.49</f>
        <v>924.9026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pans="1:254" ht="29.25" customHeight="1">
      <c r="A153" s="15" t="s">
        <v>427</v>
      </c>
      <c r="B153" s="15" t="s">
        <v>428</v>
      </c>
      <c r="C153" s="15" t="s">
        <v>429</v>
      </c>
      <c r="D153" s="26" t="s">
        <v>430</v>
      </c>
      <c r="E153" s="18">
        <f t="shared" si="6"/>
        <v>769.0059999999999</v>
      </c>
      <c r="F153" s="19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1:254" ht="29.25" customHeight="1">
      <c r="A154" s="15" t="s">
        <v>431</v>
      </c>
      <c r="B154" s="15" t="s">
        <v>432</v>
      </c>
      <c r="C154" s="15" t="s">
        <v>433</v>
      </c>
      <c r="D154" s="26" t="s">
        <v>434</v>
      </c>
      <c r="E154" s="18">
        <f t="shared" si="6"/>
        <v>699.622</v>
      </c>
      <c r="F154" s="19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1:254" ht="29.25" customHeight="1">
      <c r="A155" s="15" t="s">
        <v>435</v>
      </c>
      <c r="B155" s="15" t="s">
        <v>436</v>
      </c>
      <c r="C155" s="15" t="s">
        <v>1652</v>
      </c>
      <c r="D155" s="26">
        <v>674.9</v>
      </c>
      <c r="E155" s="18">
        <f>D155*1.4</f>
        <v>944.8599999999999</v>
      </c>
      <c r="F155" s="19">
        <f>ОПТ!D167*1.49</f>
        <v>149.447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1:254" ht="29.25" customHeight="1">
      <c r="A156" s="15" t="s">
        <v>437</v>
      </c>
      <c r="B156" s="15" t="s">
        <v>438</v>
      </c>
      <c r="C156" s="15" t="s">
        <v>433</v>
      </c>
      <c r="D156" s="26">
        <v>1172.72</v>
      </c>
      <c r="E156" s="18">
        <f>D156*1.4</f>
        <v>1641.808</v>
      </c>
      <c r="F156" s="19">
        <f>ОПТ!D168*1.49</f>
        <v>90.89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1:254" ht="15" customHeight="1">
      <c r="A157" s="15" t="s">
        <v>439</v>
      </c>
      <c r="B157" s="15" t="s">
        <v>440</v>
      </c>
      <c r="C157" s="15" t="s">
        <v>560</v>
      </c>
      <c r="D157" s="59">
        <v>679.15</v>
      </c>
      <c r="E157" s="18">
        <f t="shared" si="6"/>
        <v>950.81</v>
      </c>
      <c r="F157" s="19">
        <f>'Неосновная Одежда'!D157*1.49</f>
        <v>1011.9335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1:6" s="32" customFormat="1" ht="18.75" customHeight="1">
      <c r="A158" s="420" t="s">
        <v>869</v>
      </c>
      <c r="B158" s="420"/>
      <c r="C158" s="420"/>
      <c r="D158" s="420"/>
      <c r="E158" s="420"/>
      <c r="F158" s="40"/>
    </row>
    <row r="159" spans="1:6" s="20" customFormat="1" ht="33" customHeight="1">
      <c r="A159" s="15" t="s">
        <v>441</v>
      </c>
      <c r="B159" s="15" t="s">
        <v>442</v>
      </c>
      <c r="C159" s="15" t="s">
        <v>443</v>
      </c>
      <c r="D159" s="59">
        <v>584.1</v>
      </c>
      <c r="E159" s="18">
        <f aca="true" t="shared" si="7" ref="E159:E167">D159*1.4</f>
        <v>817.74</v>
      </c>
      <c r="F159" s="19">
        <f>'Неосновная Одежда'!D159*1.49</f>
        <v>870.3090000000001</v>
      </c>
    </row>
    <row r="160" spans="1:6" s="41" customFormat="1" ht="31.5" customHeight="1">
      <c r="A160" s="15" t="s">
        <v>444</v>
      </c>
      <c r="B160" s="15" t="s">
        <v>445</v>
      </c>
      <c r="C160" s="15" t="s">
        <v>446</v>
      </c>
      <c r="D160" s="59">
        <v>584.1</v>
      </c>
      <c r="E160" s="18">
        <f t="shared" si="7"/>
        <v>817.74</v>
      </c>
      <c r="F160" s="19">
        <f>'Неосновная Одежда'!D160*1.49</f>
        <v>870.3090000000001</v>
      </c>
    </row>
    <row r="161" spans="1:6" s="41" customFormat="1" ht="29.25" customHeight="1">
      <c r="A161" s="15" t="s">
        <v>447</v>
      </c>
      <c r="B161" s="15" t="s">
        <v>448</v>
      </c>
      <c r="C161" s="15" t="s">
        <v>449</v>
      </c>
      <c r="D161" s="59" t="s">
        <v>450</v>
      </c>
      <c r="E161" s="18">
        <f t="shared" si="7"/>
        <v>975.5059999999999</v>
      </c>
      <c r="F161" s="19">
        <f>'Неосновная Одежда'!D161*1.49</f>
        <v>1038.2170999999998</v>
      </c>
    </row>
    <row r="162" spans="1:6" s="41" customFormat="1" ht="18" customHeight="1">
      <c r="A162" s="15" t="s">
        <v>451</v>
      </c>
      <c r="B162" s="15" t="s">
        <v>452</v>
      </c>
      <c r="C162" s="15" t="s">
        <v>453</v>
      </c>
      <c r="D162" s="59">
        <v>975.82</v>
      </c>
      <c r="E162" s="18">
        <f t="shared" si="7"/>
        <v>1366.148</v>
      </c>
      <c r="F162" s="19">
        <f>'Неосновная Одежда'!D162*1.49</f>
        <v>1453.9718</v>
      </c>
    </row>
    <row r="163" spans="1:6" s="20" customFormat="1" ht="28.5" customHeight="1">
      <c r="A163" s="15" t="s">
        <v>454</v>
      </c>
      <c r="B163" s="15" t="s">
        <v>455</v>
      </c>
      <c r="C163" s="15" t="s">
        <v>456</v>
      </c>
      <c r="D163" s="59">
        <v>1511.76</v>
      </c>
      <c r="E163" s="18">
        <f t="shared" si="7"/>
        <v>2116.464</v>
      </c>
      <c r="F163" s="19">
        <f>'Неосновная Одежда'!D163*1.49</f>
        <v>2252.5224</v>
      </c>
    </row>
    <row r="164" spans="1:6" s="20" customFormat="1" ht="15" customHeight="1">
      <c r="A164" s="15" t="s">
        <v>457</v>
      </c>
      <c r="B164" s="15" t="s">
        <v>458</v>
      </c>
      <c r="C164" s="15" t="s">
        <v>459</v>
      </c>
      <c r="D164" s="26">
        <v>358.43</v>
      </c>
      <c r="E164" s="18">
        <f t="shared" si="7"/>
        <v>501.80199999999996</v>
      </c>
      <c r="F164" s="19">
        <f>'Неосновная Одежда'!D164*1.49</f>
        <v>534.0607</v>
      </c>
    </row>
    <row r="165" spans="1:6" s="20" customFormat="1" ht="27.75" customHeight="1">
      <c r="A165" s="15" t="s">
        <v>460</v>
      </c>
      <c r="B165" s="15" t="s">
        <v>461</v>
      </c>
      <c r="C165" s="15" t="s">
        <v>462</v>
      </c>
      <c r="D165" s="59">
        <v>1614.77</v>
      </c>
      <c r="E165" s="18">
        <f t="shared" si="7"/>
        <v>2260.678</v>
      </c>
      <c r="F165" s="19">
        <f>'Неосновная Одежда'!D165*1.49</f>
        <v>2406.0072999999998</v>
      </c>
    </row>
    <row r="166" spans="1:254" ht="54" customHeight="1">
      <c r="A166" s="15" t="s">
        <v>463</v>
      </c>
      <c r="B166" s="15" t="s">
        <v>464</v>
      </c>
      <c r="C166" s="15" t="s">
        <v>878</v>
      </c>
      <c r="D166" s="59" t="s">
        <v>465</v>
      </c>
      <c r="E166" s="18">
        <f t="shared" si="7"/>
        <v>2030.308</v>
      </c>
      <c r="F166" s="19">
        <f>'Неосновная Одежда'!D166*1.49</f>
        <v>2160.8278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1:254" ht="54" customHeight="1">
      <c r="A167" s="15" t="s">
        <v>466</v>
      </c>
      <c r="B167" s="15" t="s">
        <v>464</v>
      </c>
      <c r="C167" s="15" t="s">
        <v>872</v>
      </c>
      <c r="D167" s="59">
        <v>618.78</v>
      </c>
      <c r="E167" s="18">
        <f t="shared" si="7"/>
        <v>866.2919999999999</v>
      </c>
      <c r="F167" s="19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1:254" ht="27" customHeight="1">
      <c r="A168" s="420" t="s">
        <v>676</v>
      </c>
      <c r="B168" s="420"/>
      <c r="C168" s="420"/>
      <c r="D168" s="420"/>
      <c r="E168" s="420"/>
      <c r="F168" s="19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spans="1:254" ht="32.25" customHeight="1">
      <c r="A169" s="15" t="s">
        <v>467</v>
      </c>
      <c r="B169" s="15" t="s">
        <v>468</v>
      </c>
      <c r="C169" s="15" t="s">
        <v>469</v>
      </c>
      <c r="D169" s="24">
        <v>183.49</v>
      </c>
      <c r="E169" s="18">
        <f>D169*1.25</f>
        <v>229.3625</v>
      </c>
      <c r="F169" s="1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spans="1:254" ht="25.5" customHeight="1">
      <c r="A170" s="15" t="s">
        <v>470</v>
      </c>
      <c r="B170" s="15" t="s">
        <v>471</v>
      </c>
      <c r="C170" s="15" t="s">
        <v>472</v>
      </c>
      <c r="D170" s="24">
        <v>183.49</v>
      </c>
      <c r="E170" s="18">
        <f>D170*1.25</f>
        <v>229.3625</v>
      </c>
      <c r="F170" s="19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spans="1:254" ht="15" customHeight="1">
      <c r="A171" s="15" t="s">
        <v>473</v>
      </c>
      <c r="B171" s="15" t="s">
        <v>474</v>
      </c>
      <c r="C171" s="15"/>
      <c r="D171" s="24">
        <v>559.91</v>
      </c>
      <c r="E171" s="18">
        <f>D171*1.45</f>
        <v>811.8694999999999</v>
      </c>
      <c r="F171" s="19">
        <f>'Неосновная Одежда'!D171*1.49</f>
        <v>834.2659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spans="1:6" s="31" customFormat="1" ht="18.75" customHeight="1">
      <c r="A172" s="422" t="s">
        <v>712</v>
      </c>
      <c r="B172" s="422"/>
      <c r="C172" s="422"/>
      <c r="D172" s="422"/>
      <c r="E172" s="422"/>
      <c r="F172" s="23"/>
    </row>
    <row r="173" spans="1:6" s="14" customFormat="1" ht="18.75" customHeight="1">
      <c r="A173" s="420" t="s">
        <v>713</v>
      </c>
      <c r="B173" s="420"/>
      <c r="C173" s="420"/>
      <c r="D173" s="420"/>
      <c r="E173" s="420"/>
      <c r="F173" s="13"/>
    </row>
    <row r="174" spans="1:6" s="31" customFormat="1" ht="29.25" customHeight="1">
      <c r="A174" s="15" t="s">
        <v>475</v>
      </c>
      <c r="B174" s="15" t="s">
        <v>476</v>
      </c>
      <c r="C174" s="15" t="s">
        <v>477</v>
      </c>
      <c r="D174" s="24">
        <v>34.22</v>
      </c>
      <c r="E174" s="18">
        <f>D174*1.4</f>
        <v>47.907999999999994</v>
      </c>
      <c r="F174" s="19">
        <f>'Неосновная Одежда'!D174*1.49</f>
        <v>50.9878</v>
      </c>
    </row>
    <row r="175" spans="1:6" s="31" customFormat="1" ht="29.25" customHeight="1">
      <c r="A175" s="15" t="s">
        <v>478</v>
      </c>
      <c r="B175" s="15" t="s">
        <v>479</v>
      </c>
      <c r="C175" s="15" t="s">
        <v>480</v>
      </c>
      <c r="D175" s="24">
        <v>9.34</v>
      </c>
      <c r="E175" s="18">
        <f>D175*1.4</f>
        <v>13.075999999999999</v>
      </c>
      <c r="F175" s="19">
        <f>'Неосновная Одежда'!D175*1.49</f>
        <v>13.916599999999999</v>
      </c>
    </row>
    <row r="176" spans="1:6" s="22" customFormat="1" ht="29.25" customHeight="1">
      <c r="A176" s="15" t="s">
        <v>481</v>
      </c>
      <c r="B176" s="15" t="s">
        <v>482</v>
      </c>
      <c r="C176" s="15" t="s">
        <v>483</v>
      </c>
      <c r="D176" s="24">
        <v>42.57</v>
      </c>
      <c r="E176" s="18">
        <f>D176*1.4</f>
        <v>59.598</v>
      </c>
      <c r="F176" s="19">
        <f>'Неосновная Одежда'!D176*1.49</f>
        <v>63.4293</v>
      </c>
    </row>
    <row r="177" spans="1:6" s="14" customFormat="1" ht="29.25" customHeight="1">
      <c r="A177" s="15" t="s">
        <v>484</v>
      </c>
      <c r="B177" s="15" t="s">
        <v>482</v>
      </c>
      <c r="C177" s="15" t="s">
        <v>485</v>
      </c>
      <c r="D177" s="24">
        <v>32.41</v>
      </c>
      <c r="E177" s="18">
        <f>D177*1.4</f>
        <v>45.373999999999995</v>
      </c>
      <c r="F177" s="19">
        <f>'Неосновная Одежда'!D177*1.49</f>
        <v>48.29089999999999</v>
      </c>
    </row>
    <row r="178" spans="1:254" ht="29.25" customHeight="1">
      <c r="A178" s="66" t="s">
        <v>486</v>
      </c>
      <c r="B178" s="67" t="s">
        <v>487</v>
      </c>
      <c r="C178" s="67" t="s">
        <v>488</v>
      </c>
      <c r="D178" s="68">
        <v>10.8</v>
      </c>
      <c r="E178" s="69">
        <f>D178*1.7</f>
        <v>18.36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spans="1:254" ht="29.25" customHeight="1">
      <c r="A179" s="15" t="s">
        <v>1905</v>
      </c>
      <c r="B179" s="15" t="s">
        <v>1906</v>
      </c>
      <c r="C179" s="15" t="s">
        <v>1907</v>
      </c>
      <c r="D179" s="24">
        <v>45.39</v>
      </c>
      <c r="E179" s="29">
        <v>83.9715</v>
      </c>
      <c r="F179" s="317" t="s">
        <v>3122</v>
      </c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spans="1:254" ht="29.25" customHeight="1">
      <c r="A180" s="70" t="s">
        <v>489</v>
      </c>
      <c r="B180" s="71" t="s">
        <v>490</v>
      </c>
      <c r="C180" s="71" t="s">
        <v>491</v>
      </c>
      <c r="D180" s="72">
        <v>11.98</v>
      </c>
      <c r="E180" s="69">
        <f>D180*1.7</f>
        <v>20.366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spans="1:254" ht="17.25" customHeight="1">
      <c r="A181" s="423" t="s">
        <v>492</v>
      </c>
      <c r="B181" s="423"/>
      <c r="C181" s="423"/>
      <c r="D181" s="423"/>
      <c r="E181" s="423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spans="1:254" ht="28.5" customHeight="1">
      <c r="A182" s="67" t="s">
        <v>493</v>
      </c>
      <c r="B182" s="67" t="s">
        <v>494</v>
      </c>
      <c r="C182" s="67" t="s">
        <v>495</v>
      </c>
      <c r="D182" s="73">
        <v>397.69</v>
      </c>
      <c r="E182" s="69">
        <f>D182*1.7</f>
        <v>676.073</v>
      </c>
      <c r="F182" t="s">
        <v>2361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spans="1:254" ht="28.5" customHeight="1">
      <c r="A183" s="15" t="s">
        <v>496</v>
      </c>
      <c r="B183" s="15" t="s">
        <v>497</v>
      </c>
      <c r="C183" s="15" t="s">
        <v>498</v>
      </c>
      <c r="D183" s="74">
        <v>390.58</v>
      </c>
      <c r="E183" s="69">
        <f>D183*1.7</f>
        <v>663.986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spans="1:254" ht="28.5" customHeight="1">
      <c r="A184" s="15" t="s">
        <v>499</v>
      </c>
      <c r="B184" s="15" t="s">
        <v>500</v>
      </c>
      <c r="C184" s="15" t="s">
        <v>501</v>
      </c>
      <c r="D184" s="74">
        <v>257.77</v>
      </c>
      <c r="E184" s="69">
        <f>D184*1.7</f>
        <v>438.20899999999995</v>
      </c>
      <c r="F184" t="s">
        <v>2361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spans="1:254" ht="28.5" customHeight="1">
      <c r="A185" s="71" t="s">
        <v>502</v>
      </c>
      <c r="B185" s="71" t="s">
        <v>503</v>
      </c>
      <c r="C185" s="71" t="s">
        <v>504</v>
      </c>
      <c r="D185" s="75">
        <v>700.33</v>
      </c>
      <c r="E185" s="69">
        <f>D185*1.7</f>
        <v>1190.5610000000001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spans="1:6" s="20" customFormat="1" ht="18.75" customHeight="1">
      <c r="A186" s="420" t="s">
        <v>1896</v>
      </c>
      <c r="B186" s="420"/>
      <c r="C186" s="420"/>
      <c r="D186" s="420"/>
      <c r="E186" s="420"/>
      <c r="F186" s="23"/>
    </row>
    <row r="187" spans="1:6" s="36" customFormat="1" ht="24" customHeight="1">
      <c r="A187" s="15" t="s">
        <v>505</v>
      </c>
      <c r="B187" s="15" t="s">
        <v>506</v>
      </c>
      <c r="C187" s="15" t="s">
        <v>507</v>
      </c>
      <c r="D187" s="24">
        <v>67.2</v>
      </c>
      <c r="E187" s="18">
        <f>D187*1.4</f>
        <v>94.08</v>
      </c>
      <c r="F187" s="19">
        <f>'Неосновная Одежда'!D187*1.49</f>
        <v>100.128</v>
      </c>
    </row>
    <row r="188" spans="1:6" s="20" customFormat="1" ht="28.5" customHeight="1">
      <c r="A188" s="15" t="s">
        <v>508</v>
      </c>
      <c r="B188" s="15" t="s">
        <v>509</v>
      </c>
      <c r="C188" s="15" t="s">
        <v>1920</v>
      </c>
      <c r="D188" s="24">
        <v>69.03</v>
      </c>
      <c r="E188" s="18">
        <f>D188*1.4</f>
        <v>96.642</v>
      </c>
      <c r="F188" s="19">
        <f>'Неосновная Одежда'!D188*1.49</f>
        <v>102.8547</v>
      </c>
    </row>
    <row r="189" spans="1:6" s="20" customFormat="1" ht="28.5" customHeight="1">
      <c r="A189" s="15" t="s">
        <v>510</v>
      </c>
      <c r="B189" s="15" t="s">
        <v>511</v>
      </c>
      <c r="C189" s="15" t="s">
        <v>1907</v>
      </c>
      <c r="D189" s="24">
        <v>60.18</v>
      </c>
      <c r="E189" s="18">
        <f>D189*1.4</f>
        <v>84.252</v>
      </c>
      <c r="F189" s="19">
        <f>'Неосновная Одежда'!D189*1.49</f>
        <v>89.6682</v>
      </c>
    </row>
    <row r="190" spans="1:6" s="20" customFormat="1" ht="26.25" customHeight="1">
      <c r="A190" s="15" t="s">
        <v>512</v>
      </c>
      <c r="B190" s="15" t="s">
        <v>511</v>
      </c>
      <c r="C190" s="15" t="s">
        <v>1907</v>
      </c>
      <c r="D190" s="24">
        <v>49.15</v>
      </c>
      <c r="E190" s="18">
        <f>D190*1.6</f>
        <v>78.64</v>
      </c>
      <c r="F190" s="19">
        <f>'Неосновная Одежда'!D190*1.69</f>
        <v>83.06349999999999</v>
      </c>
    </row>
    <row r="191" spans="1:6" s="20" customFormat="1" ht="26.25" customHeight="1">
      <c r="A191" s="15" t="s">
        <v>513</v>
      </c>
      <c r="B191" s="15" t="s">
        <v>514</v>
      </c>
      <c r="C191" s="15" t="s">
        <v>515</v>
      </c>
      <c r="D191" s="24">
        <v>41.12</v>
      </c>
      <c r="E191" s="18">
        <f>D191*1.4</f>
        <v>57.56799999999999</v>
      </c>
      <c r="F191" s="19"/>
    </row>
    <row r="192" spans="1:6" s="20" customFormat="1" ht="26.25" customHeight="1">
      <c r="A192" s="15" t="s">
        <v>516</v>
      </c>
      <c r="B192" s="15" t="s">
        <v>517</v>
      </c>
      <c r="C192" s="15" t="s">
        <v>518</v>
      </c>
      <c r="D192" s="24">
        <v>34.93</v>
      </c>
      <c r="E192" s="29">
        <f>D192*1.6</f>
        <v>55.888000000000005</v>
      </c>
      <c r="F192" s="19">
        <f>ОПТ!D195*1.49</f>
        <v>1771.61</v>
      </c>
    </row>
    <row r="193" spans="1:6" s="20" customFormat="1" ht="26.25" customHeight="1">
      <c r="A193" s="15" t="s">
        <v>519</v>
      </c>
      <c r="B193" s="15" t="s">
        <v>520</v>
      </c>
      <c r="C193" s="15" t="s">
        <v>521</v>
      </c>
      <c r="D193" s="24">
        <v>53.1</v>
      </c>
      <c r="E193" s="29">
        <f>D193*1.6</f>
        <v>84.96000000000001</v>
      </c>
      <c r="F193" s="19">
        <f>ОПТ!D196*1.49</f>
        <v>2072.9773999999998</v>
      </c>
    </row>
    <row r="194" spans="1:6" s="20" customFormat="1" ht="26.25" customHeight="1">
      <c r="A194" s="15" t="s">
        <v>522</v>
      </c>
      <c r="B194" s="15" t="s">
        <v>523</v>
      </c>
      <c r="C194" s="15" t="s">
        <v>524</v>
      </c>
      <c r="D194" s="24">
        <v>49.87</v>
      </c>
      <c r="E194" s="29">
        <f>D194*1.7</f>
        <v>84.779</v>
      </c>
      <c r="F194" s="19"/>
    </row>
    <row r="195" spans="1:6" s="20" customFormat="1" ht="26.25" customHeight="1">
      <c r="A195" s="15" t="s">
        <v>525</v>
      </c>
      <c r="B195" s="15" t="s">
        <v>526</v>
      </c>
      <c r="C195" s="15" t="s">
        <v>527</v>
      </c>
      <c r="D195" s="24">
        <v>28.06</v>
      </c>
      <c r="E195" s="18">
        <f>D195*1.4</f>
        <v>39.284</v>
      </c>
      <c r="F195" s="19"/>
    </row>
    <row r="196" spans="1:6" s="44" customFormat="1" ht="18.75" customHeight="1">
      <c r="A196" s="420" t="s">
        <v>1927</v>
      </c>
      <c r="B196" s="420"/>
      <c r="C196" s="420"/>
      <c r="D196" s="420"/>
      <c r="E196" s="420"/>
      <c r="F196" s="43"/>
    </row>
    <row r="197" spans="1:6" s="20" customFormat="1" ht="15" customHeight="1">
      <c r="A197" s="15" t="s">
        <v>528</v>
      </c>
      <c r="B197" s="15" t="s">
        <v>529</v>
      </c>
      <c r="C197" s="15" t="s">
        <v>530</v>
      </c>
      <c r="D197" s="61">
        <v>179.97</v>
      </c>
      <c r="E197" s="18">
        <f>D197*1.4</f>
        <v>251.95799999999997</v>
      </c>
      <c r="F197" s="19">
        <f>'Неосновная Одежда'!D197*1.49</f>
        <v>268.1553</v>
      </c>
    </row>
    <row r="198" spans="1:6" s="20" customFormat="1" ht="28.5" customHeight="1">
      <c r="A198" s="15" t="s">
        <v>531</v>
      </c>
      <c r="B198" s="15" t="s">
        <v>532</v>
      </c>
      <c r="C198" s="15" t="s">
        <v>1206</v>
      </c>
      <c r="D198" s="24">
        <v>229.19</v>
      </c>
      <c r="E198" s="18">
        <f>D198*1.4</f>
        <v>320.866</v>
      </c>
      <c r="F198" s="19">
        <f>'Неосновная Одежда'!D198*1.49</f>
        <v>341.49309999999997</v>
      </c>
    </row>
    <row r="199" spans="1:6" s="20" customFormat="1" ht="28.5" customHeight="1">
      <c r="A199" s="15" t="s">
        <v>1207</v>
      </c>
      <c r="B199" s="15" t="s">
        <v>1208</v>
      </c>
      <c r="C199" s="15" t="s">
        <v>1209</v>
      </c>
      <c r="D199" s="24">
        <v>471.41</v>
      </c>
      <c r="E199" s="18">
        <f>D199*1.4</f>
        <v>659.974</v>
      </c>
      <c r="F199" s="19"/>
    </row>
    <row r="200" spans="1:6" s="20" customFormat="1" ht="15" customHeight="1">
      <c r="A200" s="15" t="s">
        <v>1210</v>
      </c>
      <c r="B200" s="15" t="s">
        <v>1211</v>
      </c>
      <c r="C200" s="15" t="s">
        <v>1947</v>
      </c>
      <c r="D200" s="24">
        <v>421.26</v>
      </c>
      <c r="E200" s="18">
        <f>D200*1.45</f>
        <v>610.827</v>
      </c>
      <c r="F200" s="19"/>
    </row>
    <row r="201" spans="1:6" s="20" customFormat="1" ht="15" customHeight="1">
      <c r="A201" s="15" t="s">
        <v>1212</v>
      </c>
      <c r="B201" s="15" t="s">
        <v>1213</v>
      </c>
      <c r="C201" s="15" t="s">
        <v>1214</v>
      </c>
      <c r="D201" s="24">
        <v>169.51</v>
      </c>
      <c r="E201" s="18">
        <f>D201*1.4</f>
        <v>237.31399999999996</v>
      </c>
      <c r="F201" s="19"/>
    </row>
    <row r="202" spans="1:6" s="20" customFormat="1" ht="15" customHeight="1">
      <c r="A202" s="15" t="s">
        <v>1215</v>
      </c>
      <c r="B202" s="15" t="s">
        <v>1216</v>
      </c>
      <c r="C202" s="15" t="s">
        <v>1214</v>
      </c>
      <c r="D202" s="24">
        <v>111.76</v>
      </c>
      <c r="E202" s="18">
        <f>D202*1.4</f>
        <v>156.464</v>
      </c>
      <c r="F202" s="19"/>
    </row>
    <row r="203" spans="1:254" ht="17.25" customHeight="1">
      <c r="A203" s="423" t="s">
        <v>1217</v>
      </c>
      <c r="B203" s="423"/>
      <c r="C203" s="423"/>
      <c r="D203" s="423"/>
      <c r="E203" s="42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spans="1:254" ht="28.5" customHeight="1">
      <c r="A204" s="76" t="s">
        <v>1218</v>
      </c>
      <c r="B204" s="76" t="s">
        <v>1219</v>
      </c>
      <c r="C204" s="76" t="s">
        <v>1220</v>
      </c>
      <c r="D204" s="68">
        <v>327.05</v>
      </c>
      <c r="E204" s="77">
        <f aca="true" t="shared" si="8" ref="E204:E209">D204*1.5</f>
        <v>490.57500000000005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spans="1:254" ht="28.5" customHeight="1">
      <c r="A205" s="33" t="s">
        <v>1221</v>
      </c>
      <c r="B205" s="33" t="s">
        <v>1222</v>
      </c>
      <c r="C205" s="33" t="s">
        <v>1220</v>
      </c>
      <c r="D205" s="78">
        <v>339.01</v>
      </c>
      <c r="E205" s="77">
        <f>D205*1.55325</f>
        <v>526.5672825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spans="1:254" ht="28.5" customHeight="1">
      <c r="A206" s="33" t="s">
        <v>1223</v>
      </c>
      <c r="B206" s="33" t="s">
        <v>1224</v>
      </c>
      <c r="C206" s="33" t="s">
        <v>1220</v>
      </c>
      <c r="D206" s="78">
        <v>210.13</v>
      </c>
      <c r="E206" s="77">
        <f t="shared" si="8"/>
        <v>315.195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spans="1:254" ht="28.5" customHeight="1">
      <c r="A207" s="33" t="s">
        <v>1225</v>
      </c>
      <c r="B207" s="33" t="s">
        <v>1226</v>
      </c>
      <c r="C207" s="33" t="s">
        <v>1220</v>
      </c>
      <c r="D207" s="78">
        <v>244.23</v>
      </c>
      <c r="E207" s="77">
        <f t="shared" si="8"/>
        <v>366.34499999999997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spans="1:254" ht="28.5" customHeight="1">
      <c r="A208" s="33" t="s">
        <v>1227</v>
      </c>
      <c r="B208" s="33" t="s">
        <v>1228</v>
      </c>
      <c r="C208" s="33" t="s">
        <v>1220</v>
      </c>
      <c r="D208" s="78">
        <v>160.98</v>
      </c>
      <c r="E208" s="77">
        <f t="shared" si="8"/>
        <v>241.46999999999997</v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spans="1:254" ht="28.5" customHeight="1">
      <c r="A209" s="33" t="s">
        <v>1229</v>
      </c>
      <c r="B209" s="33" t="s">
        <v>1230</v>
      </c>
      <c r="C209" s="33" t="s">
        <v>1220</v>
      </c>
      <c r="D209" s="78">
        <v>179.04</v>
      </c>
      <c r="E209" s="77">
        <f t="shared" si="8"/>
        <v>268.56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spans="1:254" ht="14.25" customHeight="1">
      <c r="A210" s="15" t="s">
        <v>1231</v>
      </c>
      <c r="B210" s="21" t="s">
        <v>3005</v>
      </c>
      <c r="C210" s="15" t="s">
        <v>3006</v>
      </c>
      <c r="D210" s="78">
        <v>4.13</v>
      </c>
      <c r="E210" s="69">
        <f>D210*1.7</f>
        <v>7.021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spans="1:254" ht="14.25" customHeight="1">
      <c r="A211" s="71" t="s">
        <v>3007</v>
      </c>
      <c r="B211" s="71" t="s">
        <v>3008</v>
      </c>
      <c r="C211" s="71" t="s">
        <v>3009</v>
      </c>
      <c r="D211" s="72">
        <v>2.9</v>
      </c>
      <c r="E211" s="69">
        <f>D211*1.7</f>
        <v>4.93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spans="1:6" s="20" customFormat="1" ht="18.75" customHeight="1">
      <c r="A212" s="420" t="s">
        <v>1948</v>
      </c>
      <c r="B212" s="420"/>
      <c r="C212" s="420"/>
      <c r="D212" s="420"/>
      <c r="E212" s="420"/>
      <c r="F212" s="23"/>
    </row>
    <row r="213" spans="1:6" s="31" customFormat="1" ht="18.75" customHeight="1">
      <c r="A213" s="420" t="s">
        <v>279</v>
      </c>
      <c r="B213" s="420"/>
      <c r="C213" s="420"/>
      <c r="D213" s="420"/>
      <c r="E213" s="420"/>
      <c r="F213" s="23"/>
    </row>
    <row r="214" spans="1:254" ht="28.5" customHeight="1">
      <c r="A214" s="67" t="s">
        <v>3010</v>
      </c>
      <c r="B214" s="67" t="s">
        <v>3011</v>
      </c>
      <c r="C214" s="67" t="s">
        <v>3012</v>
      </c>
      <c r="D214" s="73">
        <v>2040.81</v>
      </c>
      <c r="E214" s="79">
        <f>D214*1.4</f>
        <v>2857.1339999999996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spans="1:254" ht="28.5" customHeight="1">
      <c r="A215" s="15" t="s">
        <v>3013</v>
      </c>
      <c r="B215" s="15" t="s">
        <v>3014</v>
      </c>
      <c r="C215" s="15" t="s">
        <v>3015</v>
      </c>
      <c r="D215" s="74">
        <v>1118.64</v>
      </c>
      <c r="E215" s="79">
        <f>D215*1.4</f>
        <v>1566.096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spans="1:254" ht="28.5" customHeight="1">
      <c r="A216" s="15" t="s">
        <v>3016</v>
      </c>
      <c r="B216" s="15" t="s">
        <v>3017</v>
      </c>
      <c r="C216" s="15" t="s">
        <v>3018</v>
      </c>
      <c r="D216" s="80">
        <v>428.93</v>
      </c>
      <c r="E216" s="79">
        <f>D216*1.4</f>
        <v>600.502</v>
      </c>
      <c r="F216" t="s">
        <v>2361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spans="1:254" ht="28.5" customHeight="1">
      <c r="A217" s="71" t="s">
        <v>3019</v>
      </c>
      <c r="B217" s="71" t="s">
        <v>3020</v>
      </c>
      <c r="C217" s="71" t="s">
        <v>3018</v>
      </c>
      <c r="D217" s="81">
        <v>428.93</v>
      </c>
      <c r="E217" s="79">
        <f>D217*1.4</f>
        <v>600.502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spans="1:254" ht="28.5" customHeight="1">
      <c r="A218" s="15" t="s">
        <v>3021</v>
      </c>
      <c r="B218" s="15" t="s">
        <v>3022</v>
      </c>
      <c r="C218" s="15"/>
      <c r="D218" s="61">
        <v>112.34</v>
      </c>
      <c r="E218" s="18">
        <f>D218*1.4</f>
        <v>157.27599999999998</v>
      </c>
      <c r="F218" s="19">
        <f>'Неосновная Одежда'!D218*1.49</f>
        <v>167.38660000000002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spans="1:6" s="36" customFormat="1" ht="18.75" customHeight="1">
      <c r="A219" s="420" t="s">
        <v>3023</v>
      </c>
      <c r="B219" s="420"/>
      <c r="C219" s="420"/>
      <c r="D219" s="420"/>
      <c r="E219" s="420"/>
      <c r="F219" s="35"/>
    </row>
    <row r="220" spans="1:6" s="31" customFormat="1" ht="18.75" customHeight="1">
      <c r="A220" s="424" t="s">
        <v>316</v>
      </c>
      <c r="B220" s="424"/>
      <c r="C220" s="424"/>
      <c r="D220" s="424"/>
      <c r="E220" s="424"/>
      <c r="F220" s="23"/>
    </row>
    <row r="221" spans="1:254" ht="42.75" customHeight="1">
      <c r="A221" s="15" t="s">
        <v>3024</v>
      </c>
      <c r="B221" s="15" t="s">
        <v>3025</v>
      </c>
      <c r="C221" s="15" t="s">
        <v>3026</v>
      </c>
      <c r="D221" s="82">
        <v>74.72</v>
      </c>
      <c r="E221" s="18">
        <f aca="true" t="shared" si="9" ref="E221:E226">D221*1.6</f>
        <v>119.552</v>
      </c>
      <c r="F221" s="19">
        <f>'Неосновная Одежда'!D221*1.69</f>
        <v>126.2768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spans="1:6" s="31" customFormat="1" ht="42.75" customHeight="1">
      <c r="A222" s="15" t="s">
        <v>3027</v>
      </c>
      <c r="B222" s="15" t="s">
        <v>3028</v>
      </c>
      <c r="C222" s="15" t="s">
        <v>3026</v>
      </c>
      <c r="D222" s="82">
        <v>91.27</v>
      </c>
      <c r="E222" s="18">
        <f t="shared" si="9"/>
        <v>146.032</v>
      </c>
      <c r="F222" s="19">
        <f>'Неосновная Одежда'!D222*1.69</f>
        <v>154.2463</v>
      </c>
    </row>
    <row r="223" spans="1:6" s="44" customFormat="1" ht="42.75" customHeight="1">
      <c r="A223" s="15" t="s">
        <v>3029</v>
      </c>
      <c r="B223" s="15" t="s">
        <v>3030</v>
      </c>
      <c r="C223" s="15" t="s">
        <v>3026</v>
      </c>
      <c r="D223" s="82">
        <v>134.9</v>
      </c>
      <c r="E223" s="18">
        <f t="shared" si="9"/>
        <v>215.84000000000003</v>
      </c>
      <c r="F223" s="19">
        <f>'Неосновная Одежда'!D223*1.69</f>
        <v>227.981</v>
      </c>
    </row>
    <row r="224" spans="1:6" s="44" customFormat="1" ht="42.75" customHeight="1">
      <c r="A224" s="15" t="s">
        <v>3031</v>
      </c>
      <c r="B224" s="15" t="s">
        <v>3032</v>
      </c>
      <c r="C224" s="15" t="s">
        <v>3026</v>
      </c>
      <c r="D224" s="82">
        <v>91.27</v>
      </c>
      <c r="E224" s="18">
        <f t="shared" si="9"/>
        <v>146.032</v>
      </c>
      <c r="F224" s="19">
        <f>'Неосновная Одежда'!D224*1.69</f>
        <v>154.2463</v>
      </c>
    </row>
    <row r="225" spans="1:254" ht="42.75" customHeight="1">
      <c r="A225" s="15" t="s">
        <v>3033</v>
      </c>
      <c r="B225" s="15" t="s">
        <v>3034</v>
      </c>
      <c r="C225" s="15" t="s">
        <v>3035</v>
      </c>
      <c r="D225" s="82">
        <v>106.32</v>
      </c>
      <c r="E225" s="18">
        <f t="shared" si="9"/>
        <v>170.112</v>
      </c>
      <c r="F225" s="19">
        <f>'Неосновная Одежда'!D225*1.69</f>
        <v>179.68079999999998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spans="1:6" s="44" customFormat="1" ht="42.75" customHeight="1">
      <c r="A226" s="15" t="s">
        <v>3036</v>
      </c>
      <c r="B226" s="15" t="s">
        <v>3037</v>
      </c>
      <c r="C226" s="15" t="s">
        <v>3035</v>
      </c>
      <c r="D226" s="82">
        <v>114.34</v>
      </c>
      <c r="E226" s="18">
        <f t="shared" si="9"/>
        <v>182.94400000000002</v>
      </c>
      <c r="F226" s="19">
        <f>'Неосновная Одежда'!D226*1.69</f>
        <v>193.2346</v>
      </c>
    </row>
    <row r="227" spans="1:6" s="22" customFormat="1" ht="28.5" customHeight="1">
      <c r="A227" s="15" t="s">
        <v>3038</v>
      </c>
      <c r="B227" s="15" t="s">
        <v>3039</v>
      </c>
      <c r="C227" s="15" t="s">
        <v>3040</v>
      </c>
      <c r="D227" s="82">
        <v>297.39</v>
      </c>
      <c r="E227" s="18">
        <f>D227*1.6</f>
        <v>475.824</v>
      </c>
      <c r="F227" s="19">
        <f>'Неосновная Одежда'!D227*1.69</f>
        <v>502.5891</v>
      </c>
    </row>
    <row r="228" spans="1:6" s="44" customFormat="1" ht="28.5" customHeight="1">
      <c r="A228" s="15" t="s">
        <v>3041</v>
      </c>
      <c r="B228" s="15" t="s">
        <v>3042</v>
      </c>
      <c r="C228" s="15" t="s">
        <v>3040</v>
      </c>
      <c r="D228" s="82">
        <v>339.52</v>
      </c>
      <c r="E228" s="18">
        <f>D228*1.6</f>
        <v>543.232</v>
      </c>
      <c r="F228" s="19">
        <f>'Неосновная Одежда'!D228*1.69</f>
        <v>573.7887999999999</v>
      </c>
    </row>
    <row r="229" spans="1:254" ht="28.5" customHeight="1">
      <c r="A229" s="67" t="s">
        <v>3043</v>
      </c>
      <c r="B229" s="67" t="s">
        <v>3044</v>
      </c>
      <c r="C229" s="67" t="s">
        <v>3045</v>
      </c>
      <c r="D229" s="83">
        <v>130.98</v>
      </c>
      <c r="E229" s="84">
        <f>D229*1.7</f>
        <v>222.66599999999997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spans="1:254" ht="18.75" customHeight="1">
      <c r="A230" s="420" t="s">
        <v>2085</v>
      </c>
      <c r="B230" s="420"/>
      <c r="C230" s="420"/>
      <c r="D230" s="420"/>
      <c r="E230" s="420"/>
      <c r="F230" s="12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spans="1:6" s="31" customFormat="1" ht="28.5" customHeight="1">
      <c r="A231" s="30" t="s">
        <v>3046</v>
      </c>
      <c r="B231" s="15" t="s">
        <v>3047</v>
      </c>
      <c r="C231" s="15" t="s">
        <v>3048</v>
      </c>
      <c r="D231" s="82">
        <v>198.09</v>
      </c>
      <c r="E231" s="18">
        <f>D231*1.6</f>
        <v>316.944</v>
      </c>
      <c r="F231" s="19">
        <f>'Неосновная Одежда'!D231*1.69</f>
        <v>334.7721</v>
      </c>
    </row>
    <row r="232" spans="1:6" s="31" customFormat="1" ht="28.5" customHeight="1">
      <c r="A232" s="30" t="s">
        <v>3049</v>
      </c>
      <c r="B232" s="15" t="s">
        <v>3050</v>
      </c>
      <c r="C232" s="15" t="s">
        <v>3051</v>
      </c>
      <c r="D232" s="82">
        <v>304.91</v>
      </c>
      <c r="E232" s="18">
        <f>D232*1.6</f>
        <v>487.85600000000005</v>
      </c>
      <c r="F232" s="19">
        <f>'Неосновная Одежда'!D232*1.69</f>
        <v>515.2979</v>
      </c>
    </row>
    <row r="233" spans="1:6" s="31" customFormat="1" ht="18.75" customHeight="1">
      <c r="A233" s="420" t="s">
        <v>2098</v>
      </c>
      <c r="B233" s="420"/>
      <c r="C233" s="420"/>
      <c r="D233" s="420"/>
      <c r="E233" s="420"/>
      <c r="F233" s="23"/>
    </row>
    <row r="234" spans="1:6" s="46" customFormat="1" ht="28.5" customHeight="1">
      <c r="A234" s="15" t="s">
        <v>3052</v>
      </c>
      <c r="B234" s="15" t="s">
        <v>3053</v>
      </c>
      <c r="C234" s="15" t="s">
        <v>3054</v>
      </c>
      <c r="D234" s="82">
        <v>765.82</v>
      </c>
      <c r="E234" s="18">
        <f>D234*1.6</f>
        <v>1225.3120000000001</v>
      </c>
      <c r="F234" s="19">
        <f>'Неосновная Одежда'!D234*1.69</f>
        <v>1294.2358000000002</v>
      </c>
    </row>
    <row r="235" spans="1:6" s="46" customFormat="1" ht="28.5" customHeight="1">
      <c r="A235" s="15" t="s">
        <v>3055</v>
      </c>
      <c r="B235" s="15" t="s">
        <v>3056</v>
      </c>
      <c r="C235" s="15" t="s">
        <v>3057</v>
      </c>
      <c r="D235" s="82">
        <v>170.51</v>
      </c>
      <c r="E235" s="18">
        <f>D235*1.6</f>
        <v>272.816</v>
      </c>
      <c r="F235" s="19">
        <f>'Неосновная Одежда'!D235*1.69</f>
        <v>288.1619</v>
      </c>
    </row>
    <row r="236" spans="1:6" s="46" customFormat="1" ht="27" customHeight="1">
      <c r="A236" s="15" t="s">
        <v>3058</v>
      </c>
      <c r="B236" s="15" t="s">
        <v>3059</v>
      </c>
      <c r="C236" s="15" t="s">
        <v>3057</v>
      </c>
      <c r="D236" s="82">
        <v>17.11</v>
      </c>
      <c r="E236" s="18">
        <f>D236*1.6</f>
        <v>27.376</v>
      </c>
      <c r="F236" s="19">
        <f>'Неосновная Одежда'!D236*1.69</f>
        <v>28.915899999999997</v>
      </c>
    </row>
    <row r="237" spans="1:6" s="46" customFormat="1" ht="18.75" customHeight="1">
      <c r="A237" s="420" t="s">
        <v>2105</v>
      </c>
      <c r="B237" s="420"/>
      <c r="C237" s="420"/>
      <c r="D237" s="420"/>
      <c r="E237" s="420"/>
      <c r="F237" s="45"/>
    </row>
    <row r="238" spans="1:6" s="46" customFormat="1" ht="15" customHeight="1">
      <c r="A238" s="15" t="s">
        <v>3060</v>
      </c>
      <c r="B238" s="15" t="s">
        <v>3061</v>
      </c>
      <c r="C238" s="15" t="s">
        <v>3062</v>
      </c>
      <c r="D238" s="24">
        <v>64.31</v>
      </c>
      <c r="E238" s="18">
        <f>D238*1.6</f>
        <v>102.89600000000002</v>
      </c>
      <c r="F238" s="19">
        <f>'Неосновная Одежда'!D238*1.69</f>
        <v>108.6839</v>
      </c>
    </row>
    <row r="239" spans="1:6" s="46" customFormat="1" ht="28.5" customHeight="1">
      <c r="A239" s="15" t="s">
        <v>3063</v>
      </c>
      <c r="B239" s="15" t="s">
        <v>3064</v>
      </c>
      <c r="C239" s="15" t="s">
        <v>3065</v>
      </c>
      <c r="D239" s="24">
        <v>96.79</v>
      </c>
      <c r="E239" s="18">
        <f>D239*1.6</f>
        <v>154.86400000000003</v>
      </c>
      <c r="F239" s="19">
        <f>'Неосновная Одежда'!D239*1.69</f>
        <v>163.5751</v>
      </c>
    </row>
    <row r="240" spans="1:6" s="36" customFormat="1" ht="28.5" customHeight="1">
      <c r="A240" s="15" t="s">
        <v>3066</v>
      </c>
      <c r="B240" s="15" t="s">
        <v>3067</v>
      </c>
      <c r="C240" s="15" t="s">
        <v>3068</v>
      </c>
      <c r="D240" s="24">
        <v>79.65</v>
      </c>
      <c r="E240" s="18">
        <f>D240*1.6</f>
        <v>127.44000000000001</v>
      </c>
      <c r="F240" s="19">
        <f>'Неосновная Одежда'!D240*1.69</f>
        <v>134.6085</v>
      </c>
    </row>
    <row r="241" spans="1:6" s="36" customFormat="1" ht="39.75" customHeight="1">
      <c r="A241" s="15" t="s">
        <v>3069</v>
      </c>
      <c r="B241" s="15" t="s">
        <v>3070</v>
      </c>
      <c r="C241" s="15" t="s">
        <v>3071</v>
      </c>
      <c r="D241" s="24">
        <v>241.22</v>
      </c>
      <c r="E241" s="18">
        <f>D241*1.6</f>
        <v>385.952</v>
      </c>
      <c r="F241" s="19">
        <f>'Неосновная Одежда'!D241*1.69</f>
        <v>407.66179999999997</v>
      </c>
    </row>
    <row r="242" spans="1:6" s="36" customFormat="1" ht="18.75" customHeight="1">
      <c r="A242" s="420" t="s">
        <v>2109</v>
      </c>
      <c r="B242" s="420"/>
      <c r="C242" s="420"/>
      <c r="D242" s="420"/>
      <c r="E242" s="420"/>
      <c r="F242" s="35"/>
    </row>
    <row r="243" spans="1:6" s="36" customFormat="1" ht="15" customHeight="1">
      <c r="A243" s="15" t="s">
        <v>3072</v>
      </c>
      <c r="B243" s="15" t="s">
        <v>3073</v>
      </c>
      <c r="C243" s="15" t="s">
        <v>3074</v>
      </c>
      <c r="D243" s="24">
        <v>27.58</v>
      </c>
      <c r="E243" s="18">
        <f>D243*1.6</f>
        <v>44.128</v>
      </c>
      <c r="F243" s="19">
        <f>'Неосновная Одежда'!D243*1.69</f>
        <v>46.6102</v>
      </c>
    </row>
    <row r="244" spans="1:6" s="36" customFormat="1" ht="27.75" customHeight="1">
      <c r="A244" s="15" t="s">
        <v>3075</v>
      </c>
      <c r="B244" s="15" t="s">
        <v>3076</v>
      </c>
      <c r="C244" s="15" t="s">
        <v>3077</v>
      </c>
      <c r="D244" s="24">
        <v>74.87</v>
      </c>
      <c r="E244" s="18">
        <f>D244*1.6</f>
        <v>119.79200000000002</v>
      </c>
      <c r="F244" s="19">
        <f>'Неосновная Одежда'!D244*1.69</f>
        <v>126.5303</v>
      </c>
    </row>
    <row r="245" spans="1:6" s="36" customFormat="1" ht="31.5" customHeight="1">
      <c r="A245" s="15" t="s">
        <v>3078</v>
      </c>
      <c r="B245" s="15" t="s">
        <v>3079</v>
      </c>
      <c r="C245" s="15" t="s">
        <v>3080</v>
      </c>
      <c r="D245" s="24">
        <v>283.35</v>
      </c>
      <c r="E245" s="18">
        <f>D245*1.6</f>
        <v>453.36000000000007</v>
      </c>
      <c r="F245" s="19">
        <f>'Неосновная Одежда'!D245*1.69</f>
        <v>478.86150000000004</v>
      </c>
    </row>
    <row r="246" spans="1:6" s="36" customFormat="1" ht="18.75" customHeight="1">
      <c r="A246" s="420" t="s">
        <v>2121</v>
      </c>
      <c r="B246" s="420"/>
      <c r="C246" s="420"/>
      <c r="D246" s="420"/>
      <c r="E246" s="420"/>
      <c r="F246" s="35"/>
    </row>
    <row r="247" spans="1:6" s="36" customFormat="1" ht="28.5" customHeight="1">
      <c r="A247" s="15" t="s">
        <v>3081</v>
      </c>
      <c r="B247" s="15" t="s">
        <v>3082</v>
      </c>
      <c r="C247" s="15" t="s">
        <v>3083</v>
      </c>
      <c r="D247" s="82">
        <v>4634.86</v>
      </c>
      <c r="E247" s="18">
        <f aca="true" t="shared" si="10" ref="E247:E255">D247*1.6</f>
        <v>7415.776</v>
      </c>
      <c r="F247" s="19">
        <f>'Неосновная Одежда'!D247*1.69</f>
        <v>7832.9133999999995</v>
      </c>
    </row>
    <row r="248" spans="1:6" s="36" customFormat="1" ht="28.5" customHeight="1">
      <c r="A248" s="15" t="s">
        <v>3084</v>
      </c>
      <c r="B248" s="15" t="s">
        <v>3085</v>
      </c>
      <c r="C248" s="15" t="s">
        <v>3086</v>
      </c>
      <c r="D248" s="82">
        <v>7700.03</v>
      </c>
      <c r="E248" s="18">
        <f t="shared" si="10"/>
        <v>12320.048</v>
      </c>
      <c r="F248" s="19">
        <f>'Неосновная Одежда'!D248*1.69</f>
        <v>13013.0507</v>
      </c>
    </row>
    <row r="249" spans="1:6" s="36" customFormat="1" ht="15" customHeight="1">
      <c r="A249" s="15" t="s">
        <v>3087</v>
      </c>
      <c r="B249" s="15" t="s">
        <v>3088</v>
      </c>
      <c r="C249" s="15" t="s">
        <v>1768</v>
      </c>
      <c r="D249" s="85">
        <v>4586.65</v>
      </c>
      <c r="E249" s="18">
        <f t="shared" si="10"/>
        <v>7338.639999999999</v>
      </c>
      <c r="F249" s="19">
        <f>'Неосновная Одежда'!D249*1.69</f>
        <v>7751.438499999999</v>
      </c>
    </row>
    <row r="250" spans="1:6" s="36" customFormat="1" ht="42.75" customHeight="1">
      <c r="A250" s="15" t="s">
        <v>1769</v>
      </c>
      <c r="B250" s="15" t="s">
        <v>1770</v>
      </c>
      <c r="C250" s="15" t="s">
        <v>1771</v>
      </c>
      <c r="D250" s="82">
        <v>41107.27</v>
      </c>
      <c r="E250" s="18">
        <f t="shared" si="10"/>
        <v>65771.632</v>
      </c>
      <c r="F250" s="19">
        <f>'Неосновная Одежда'!D250*1.69</f>
        <v>69471.28629999999</v>
      </c>
    </row>
    <row r="251" spans="1:6" s="36" customFormat="1" ht="28.5" customHeight="1">
      <c r="A251" s="15" t="s">
        <v>1772</v>
      </c>
      <c r="B251" s="15" t="s">
        <v>1773</v>
      </c>
      <c r="C251" s="15" t="s">
        <v>1774</v>
      </c>
      <c r="D251" s="24">
        <v>10466.81</v>
      </c>
      <c r="E251" s="18">
        <f t="shared" si="10"/>
        <v>16746.896</v>
      </c>
      <c r="F251" s="19">
        <f>'Неосновная Одежда'!D251*1.69</f>
        <v>17688.9089</v>
      </c>
    </row>
    <row r="252" spans="1:6" s="36" customFormat="1" ht="28.5" customHeight="1">
      <c r="A252" s="15" t="s">
        <v>1775</v>
      </c>
      <c r="B252" s="15" t="s">
        <v>1776</v>
      </c>
      <c r="C252" s="15" t="s">
        <v>1777</v>
      </c>
      <c r="D252" s="86">
        <v>746.23</v>
      </c>
      <c r="E252" s="18">
        <f t="shared" si="10"/>
        <v>1193.968</v>
      </c>
      <c r="F252" s="19">
        <f>'Неосновная Одежда'!D252*1.69</f>
        <v>1261.1287</v>
      </c>
    </row>
    <row r="253" spans="1:6" s="36" customFormat="1" ht="15" customHeight="1">
      <c r="A253" s="15"/>
      <c r="B253" s="15" t="s">
        <v>1778</v>
      </c>
      <c r="C253" s="15" t="s">
        <v>1779</v>
      </c>
      <c r="D253" s="24">
        <v>16276.97</v>
      </c>
      <c r="E253" s="18">
        <f>D253*1.12</f>
        <v>18230.206400000003</v>
      </c>
      <c r="F253" s="19"/>
    </row>
    <row r="254" spans="1:6" s="36" customFormat="1" ht="42.75" customHeight="1">
      <c r="A254" s="15" t="s">
        <v>1780</v>
      </c>
      <c r="B254" s="15" t="s">
        <v>1781</v>
      </c>
      <c r="C254" s="15" t="s">
        <v>1782</v>
      </c>
      <c r="D254" s="24">
        <v>54119.8</v>
      </c>
      <c r="E254" s="18">
        <f>D254*1.12</f>
        <v>60614.17600000001</v>
      </c>
      <c r="F254" s="19"/>
    </row>
    <row r="255" spans="1:6" s="36" customFormat="1" ht="28.5" customHeight="1">
      <c r="A255" s="15" t="s">
        <v>1783</v>
      </c>
      <c r="B255" s="15" t="s">
        <v>1784</v>
      </c>
      <c r="C255" s="15" t="s">
        <v>1785</v>
      </c>
      <c r="D255" s="82">
        <v>12573.61</v>
      </c>
      <c r="E255" s="18">
        <f t="shared" si="10"/>
        <v>20117.776</v>
      </c>
      <c r="F255" s="19">
        <f>'Неосновная Одежда'!D255*1.69</f>
        <v>21249.4009</v>
      </c>
    </row>
    <row r="256" spans="1:5" s="46" customFormat="1" ht="17.25" customHeight="1">
      <c r="A256" s="425" t="s">
        <v>1786</v>
      </c>
      <c r="B256" s="425"/>
      <c r="C256" s="425"/>
      <c r="D256" s="425"/>
      <c r="E256" s="425"/>
    </row>
    <row r="257" spans="1:6" s="36" customFormat="1" ht="28.5" customHeight="1">
      <c r="A257" s="67" t="s">
        <v>1787</v>
      </c>
      <c r="B257" s="67" t="s">
        <v>1788</v>
      </c>
      <c r="C257" s="67" t="s">
        <v>1789</v>
      </c>
      <c r="D257" s="73">
        <v>3572.45</v>
      </c>
      <c r="E257" s="77">
        <f>D257*1.5</f>
        <v>5358.674999999999</v>
      </c>
      <c r="F257" s="36" t="s">
        <v>2361</v>
      </c>
    </row>
    <row r="258" spans="1:5" s="36" customFormat="1" ht="28.5" customHeight="1">
      <c r="A258" s="15" t="s">
        <v>1790</v>
      </c>
      <c r="B258" s="15" t="s">
        <v>1791</v>
      </c>
      <c r="C258" s="15" t="s">
        <v>1792</v>
      </c>
      <c r="D258" s="24">
        <v>134.52</v>
      </c>
      <c r="E258" s="18">
        <f>D258*1.6</f>
        <v>215.23200000000003</v>
      </c>
    </row>
    <row r="259" spans="1:6" s="36" customFormat="1" ht="28.5" customHeight="1">
      <c r="A259" s="71" t="s">
        <v>1793</v>
      </c>
      <c r="B259" s="71" t="s">
        <v>1794</v>
      </c>
      <c r="C259" s="71"/>
      <c r="D259" s="75">
        <v>389.99</v>
      </c>
      <c r="E259" s="77">
        <f>D259*1.5</f>
        <v>584.985</v>
      </c>
      <c r="F259" s="36" t="s">
        <v>2361</v>
      </c>
    </row>
    <row r="260" spans="1:6" s="36" customFormat="1" ht="18.75" customHeight="1">
      <c r="A260" s="420" t="s">
        <v>1795</v>
      </c>
      <c r="B260" s="420"/>
      <c r="C260" s="420"/>
      <c r="D260" s="420"/>
      <c r="E260" s="420"/>
      <c r="F260" s="35"/>
    </row>
    <row r="261" spans="1:6" s="36" customFormat="1" ht="19.5" customHeight="1">
      <c r="A261" s="420" t="s">
        <v>728</v>
      </c>
      <c r="B261" s="420"/>
      <c r="C261" s="420"/>
      <c r="D261" s="420"/>
      <c r="E261" s="420"/>
      <c r="F261" s="35"/>
    </row>
    <row r="262" spans="1:6" s="36" customFormat="1" ht="19.5" customHeight="1">
      <c r="A262" s="15" t="s">
        <v>1796</v>
      </c>
      <c r="B262" s="15" t="s">
        <v>1797</v>
      </c>
      <c r="C262" s="15" t="s">
        <v>3457</v>
      </c>
      <c r="D262" s="24">
        <v>75.31</v>
      </c>
      <c r="E262" s="18">
        <f>D262*1.65</f>
        <v>124.2615</v>
      </c>
      <c r="F262" s="19">
        <f>ОПТ!D270*1.64</f>
        <v>77.78519999999999</v>
      </c>
    </row>
    <row r="263" spans="1:6" s="36" customFormat="1" ht="15" customHeight="1">
      <c r="A263" s="15" t="s">
        <v>3458</v>
      </c>
      <c r="B263" s="15" t="s">
        <v>3459</v>
      </c>
      <c r="C263" s="15" t="s">
        <v>3460</v>
      </c>
      <c r="D263" s="61">
        <v>233.05</v>
      </c>
      <c r="E263" s="18">
        <f>D263*1.55</f>
        <v>361.2275</v>
      </c>
      <c r="F263" s="19">
        <f>'Неосновная Одежда'!D263*1.64</f>
        <v>382.202</v>
      </c>
    </row>
    <row r="264" spans="1:6" s="36" customFormat="1" ht="15" customHeight="1">
      <c r="A264" s="87" t="s">
        <v>3461</v>
      </c>
      <c r="B264" s="87" t="s">
        <v>3462</v>
      </c>
      <c r="C264" s="87" t="s">
        <v>3463</v>
      </c>
      <c r="D264" s="88">
        <v>191.16</v>
      </c>
      <c r="E264" s="18">
        <f>D264*1.55</f>
        <v>296.298</v>
      </c>
      <c r="F264" s="19">
        <f>'Неосновная Одежда'!D264*1.64</f>
        <v>313.50239999999997</v>
      </c>
    </row>
    <row r="265" spans="1:6" s="36" customFormat="1" ht="15" customHeight="1">
      <c r="A265" s="87" t="s">
        <v>3464</v>
      </c>
      <c r="B265" s="87" t="s">
        <v>3465</v>
      </c>
      <c r="C265" s="87" t="s">
        <v>3466</v>
      </c>
      <c r="D265" s="88">
        <v>284.97</v>
      </c>
      <c r="E265" s="18">
        <f>D265*1.55</f>
        <v>441.7035000000001</v>
      </c>
      <c r="F265" s="19">
        <f>'Неосновная Одежда'!D265*1.64</f>
        <v>467.3508</v>
      </c>
    </row>
    <row r="266" spans="1:6" s="36" customFormat="1" ht="15" customHeight="1">
      <c r="A266" s="15" t="s">
        <v>3467</v>
      </c>
      <c r="B266" s="15" t="s">
        <v>3468</v>
      </c>
      <c r="C266" s="15" t="s">
        <v>3469</v>
      </c>
      <c r="D266" s="86">
        <v>778.92</v>
      </c>
      <c r="E266" s="18">
        <f>D266*1.25</f>
        <v>973.65</v>
      </c>
      <c r="F266" s="19">
        <f>'Неосновная Одежда'!D266*1.34</f>
        <v>1043.7528</v>
      </c>
    </row>
    <row r="267" spans="1:6" s="36" customFormat="1" ht="15" customHeight="1">
      <c r="A267" s="15" t="s">
        <v>3470</v>
      </c>
      <c r="B267" s="15" t="s">
        <v>3471</v>
      </c>
      <c r="C267" s="15" t="s">
        <v>3472</v>
      </c>
      <c r="D267" s="61">
        <v>312.7</v>
      </c>
      <c r="E267" s="18">
        <f>D267*1.55</f>
        <v>484.685</v>
      </c>
      <c r="F267" s="19">
        <f>'Неосновная Одежда'!D267*1.64</f>
        <v>512.828</v>
      </c>
    </row>
    <row r="268" spans="1:6" s="36" customFormat="1" ht="15" customHeight="1">
      <c r="A268" s="37" t="s">
        <v>3473</v>
      </c>
      <c r="B268" s="37" t="s">
        <v>3474</v>
      </c>
      <c r="C268" s="37" t="s">
        <v>3475</v>
      </c>
      <c r="D268" s="26">
        <v>369.1</v>
      </c>
      <c r="E268" s="18">
        <f>D268*1.55</f>
        <v>572.105</v>
      </c>
      <c r="F268" s="19">
        <f>'Неосновная Одежда'!D268*1.64</f>
        <v>605.324</v>
      </c>
    </row>
    <row r="269" spans="1:254" ht="14.25" customHeight="1">
      <c r="A269" s="15" t="s">
        <v>3476</v>
      </c>
      <c r="B269" s="15" t="s">
        <v>3477</v>
      </c>
      <c r="C269" s="15" t="s">
        <v>3478</v>
      </c>
      <c r="D269" s="89">
        <v>303.26</v>
      </c>
      <c r="E269" s="77">
        <f aca="true" t="shared" si="11" ref="E269:E274">D269*1.5</f>
        <v>454.89</v>
      </c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spans="1:254" ht="28.5" customHeight="1">
      <c r="A270" s="15" t="s">
        <v>3479</v>
      </c>
      <c r="B270" s="15" t="s">
        <v>3480</v>
      </c>
      <c r="C270" s="15" t="s">
        <v>3481</v>
      </c>
      <c r="D270" s="89">
        <v>1218.94</v>
      </c>
      <c r="E270" s="77">
        <f t="shared" si="11"/>
        <v>1828.41</v>
      </c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spans="1:254" ht="28.5" customHeight="1">
      <c r="A271" s="15" t="s">
        <v>3482</v>
      </c>
      <c r="B271" s="15" t="s">
        <v>3483</v>
      </c>
      <c r="C271" s="15" t="s">
        <v>3484</v>
      </c>
      <c r="D271" s="89">
        <v>755.79</v>
      </c>
      <c r="E271" s="77">
        <f t="shared" si="11"/>
        <v>1133.685</v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spans="1:254" ht="28.5" customHeight="1">
      <c r="A272" s="15" t="s">
        <v>3485</v>
      </c>
      <c r="B272" s="15" t="s">
        <v>3486</v>
      </c>
      <c r="C272" s="15" t="s">
        <v>3487</v>
      </c>
      <c r="D272" s="89">
        <v>118.59</v>
      </c>
      <c r="E272" s="77">
        <f t="shared" si="11"/>
        <v>177.885</v>
      </c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spans="1:254" ht="14.25" customHeight="1">
      <c r="A273" s="15" t="s">
        <v>3488</v>
      </c>
      <c r="B273" s="15" t="s">
        <v>1844</v>
      </c>
      <c r="C273" s="15" t="s">
        <v>1845</v>
      </c>
      <c r="D273" s="89">
        <v>1471.46</v>
      </c>
      <c r="E273" s="77">
        <f t="shared" si="11"/>
        <v>2207.19</v>
      </c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spans="1:254" ht="14.25" customHeight="1">
      <c r="A274" s="15" t="s">
        <v>1846</v>
      </c>
      <c r="B274" s="15" t="s">
        <v>1847</v>
      </c>
      <c r="C274" s="15" t="s">
        <v>1848</v>
      </c>
      <c r="D274" s="89">
        <v>11666.07</v>
      </c>
      <c r="E274" s="77">
        <f t="shared" si="11"/>
        <v>17499.105</v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spans="1:6" s="36" customFormat="1" ht="24" customHeight="1">
      <c r="A275" s="426" t="s">
        <v>1049</v>
      </c>
      <c r="B275" s="426"/>
      <c r="C275" s="426"/>
      <c r="D275" s="426"/>
      <c r="E275" s="426"/>
      <c r="F275" s="35"/>
    </row>
    <row r="276" spans="1:254" ht="28.5" customHeight="1">
      <c r="A276" s="67" t="s">
        <v>1849</v>
      </c>
      <c r="B276" s="67" t="s">
        <v>1850</v>
      </c>
      <c r="C276" s="67" t="s">
        <v>1851</v>
      </c>
      <c r="D276" s="73">
        <v>2207.78</v>
      </c>
      <c r="E276" s="79">
        <f aca="true" t="shared" si="12" ref="E276:E291">D276*1.4</f>
        <v>3090.8920000000003</v>
      </c>
      <c r="F276" t="s">
        <v>2361</v>
      </c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spans="1:254" ht="28.5" customHeight="1">
      <c r="A277" s="15" t="s">
        <v>1852</v>
      </c>
      <c r="B277" s="15" t="s">
        <v>1853</v>
      </c>
      <c r="C277" s="15" t="s">
        <v>1854</v>
      </c>
      <c r="D277" s="74">
        <v>721.66</v>
      </c>
      <c r="E277" s="79">
        <f t="shared" si="12"/>
        <v>1010.3239999999998</v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spans="1:254" ht="42.75" customHeight="1">
      <c r="A278" s="15" t="s">
        <v>1855</v>
      </c>
      <c r="B278" s="15" t="s">
        <v>1856</v>
      </c>
      <c r="C278" s="15" t="s">
        <v>1857</v>
      </c>
      <c r="D278" s="74">
        <v>1242.72</v>
      </c>
      <c r="E278" s="79">
        <f t="shared" si="12"/>
        <v>1739.808</v>
      </c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spans="1:254" ht="28.5" customHeight="1">
      <c r="A279" s="15" t="s">
        <v>1858</v>
      </c>
      <c r="B279" s="15" t="s">
        <v>1859</v>
      </c>
      <c r="C279" s="15" t="s">
        <v>1860</v>
      </c>
      <c r="D279" s="74">
        <v>2267.37</v>
      </c>
      <c r="E279" s="79">
        <f t="shared" si="12"/>
        <v>3174.3179999999998</v>
      </c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spans="1:254" ht="42.75" customHeight="1">
      <c r="A280" s="15" t="s">
        <v>1861</v>
      </c>
      <c r="B280" s="15" t="s">
        <v>1862</v>
      </c>
      <c r="C280" s="15" t="s">
        <v>1863</v>
      </c>
      <c r="D280" s="74">
        <v>5994.4</v>
      </c>
      <c r="E280" s="79">
        <f t="shared" si="12"/>
        <v>8392.16</v>
      </c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spans="1:254" ht="28.5" customHeight="1">
      <c r="A281" s="15" t="s">
        <v>1864</v>
      </c>
      <c r="B281" s="15" t="s">
        <v>1865</v>
      </c>
      <c r="C281" s="15" t="s">
        <v>1866</v>
      </c>
      <c r="D281" s="74">
        <v>3345.3</v>
      </c>
      <c r="E281" s="79">
        <f t="shared" si="12"/>
        <v>4683.42</v>
      </c>
      <c r="F281" t="s">
        <v>2361</v>
      </c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spans="1:254" ht="28.5" customHeight="1">
      <c r="A282" s="15" t="s">
        <v>1867</v>
      </c>
      <c r="B282" s="15" t="s">
        <v>1868</v>
      </c>
      <c r="C282" s="15" t="s">
        <v>1869</v>
      </c>
      <c r="D282" s="74">
        <v>1501.55</v>
      </c>
      <c r="E282" s="79">
        <f t="shared" si="12"/>
        <v>2102.1699999999996</v>
      </c>
      <c r="F282" t="s">
        <v>2361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spans="1:254" ht="28.5" customHeight="1">
      <c r="A283" s="15" t="s">
        <v>1870</v>
      </c>
      <c r="B283" s="15" t="s">
        <v>1871</v>
      </c>
      <c r="C283" s="15" t="s">
        <v>1872</v>
      </c>
      <c r="D283" s="74">
        <v>11077.25</v>
      </c>
      <c r="E283" s="79">
        <f t="shared" si="12"/>
        <v>15508.15</v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spans="1:254" ht="14.25" customHeight="1">
      <c r="A284" s="15" t="s">
        <v>1873</v>
      </c>
      <c r="B284" s="15" t="s">
        <v>1874</v>
      </c>
      <c r="C284" s="15" t="s">
        <v>491</v>
      </c>
      <c r="D284" s="74">
        <v>259.01</v>
      </c>
      <c r="E284" s="79">
        <f t="shared" si="12"/>
        <v>362.614</v>
      </c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spans="1:254" ht="28.5" customHeight="1">
      <c r="A285" s="15" t="s">
        <v>1875</v>
      </c>
      <c r="B285" s="15" t="s">
        <v>2202</v>
      </c>
      <c r="C285" s="15" t="s">
        <v>2203</v>
      </c>
      <c r="D285" s="74">
        <v>256.77</v>
      </c>
      <c r="E285" s="79">
        <f t="shared" si="12"/>
        <v>359.47799999999995</v>
      </c>
      <c r="F285" t="s">
        <v>2361</v>
      </c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spans="1:254" ht="28.5" customHeight="1">
      <c r="A286" s="15" t="s">
        <v>2204</v>
      </c>
      <c r="B286" s="15" t="s">
        <v>2205</v>
      </c>
      <c r="C286" s="15" t="s">
        <v>2206</v>
      </c>
      <c r="D286" s="74">
        <v>2059.1</v>
      </c>
      <c r="E286" s="79">
        <f t="shared" si="12"/>
        <v>2882.74</v>
      </c>
      <c r="F286" t="s">
        <v>2361</v>
      </c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spans="1:254" ht="28.5" customHeight="1">
      <c r="A287" s="15" t="s">
        <v>2207</v>
      </c>
      <c r="B287" s="15" t="s">
        <v>2208</v>
      </c>
      <c r="C287" s="15" t="s">
        <v>2209</v>
      </c>
      <c r="D287" s="74">
        <v>2475.05</v>
      </c>
      <c r="E287" s="79">
        <f t="shared" si="12"/>
        <v>3465.07</v>
      </c>
      <c r="F287" t="s">
        <v>2361</v>
      </c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spans="1:254" ht="28.5" customHeight="1">
      <c r="A288" s="15" t="s">
        <v>2210</v>
      </c>
      <c r="B288" s="15" t="s">
        <v>2211</v>
      </c>
      <c r="C288" s="15" t="s">
        <v>2212</v>
      </c>
      <c r="D288" s="74">
        <v>14061.47</v>
      </c>
      <c r="E288" s="79">
        <f t="shared" si="12"/>
        <v>19686.057999999997</v>
      </c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spans="1:254" ht="28.5" customHeight="1">
      <c r="A289" s="15" t="s">
        <v>2213</v>
      </c>
      <c r="B289" s="15" t="s">
        <v>2214</v>
      </c>
      <c r="C289" s="15" t="s">
        <v>2215</v>
      </c>
      <c r="D289" s="74">
        <v>17701.18</v>
      </c>
      <c r="E289" s="79">
        <f t="shared" si="12"/>
        <v>24781.652</v>
      </c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spans="1:254" ht="28.5" customHeight="1">
      <c r="A290" s="15" t="s">
        <v>2216</v>
      </c>
      <c r="B290" s="15" t="s">
        <v>2217</v>
      </c>
      <c r="C290" s="15" t="s">
        <v>2218</v>
      </c>
      <c r="D290" s="74">
        <v>17956.06</v>
      </c>
      <c r="E290" s="79">
        <f t="shared" si="12"/>
        <v>25138.484</v>
      </c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spans="1:254" ht="28.5" customHeight="1">
      <c r="A291" s="71" t="s">
        <v>2219</v>
      </c>
      <c r="B291" s="71" t="s">
        <v>2220</v>
      </c>
      <c r="C291" s="71" t="s">
        <v>2221</v>
      </c>
      <c r="D291" s="75">
        <v>25529.3</v>
      </c>
      <c r="E291" s="79">
        <f t="shared" si="12"/>
        <v>35741.02</v>
      </c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spans="1:6" s="46" customFormat="1" ht="28.5" customHeight="1">
      <c r="A292" s="15" t="s">
        <v>2222</v>
      </c>
      <c r="B292" s="15" t="s">
        <v>2223</v>
      </c>
      <c r="C292" s="15" t="s">
        <v>2224</v>
      </c>
      <c r="D292" s="24">
        <v>449.93</v>
      </c>
      <c r="E292" s="18">
        <f aca="true" t="shared" si="13" ref="E292:E304">D292*1.45</f>
        <v>652.3985</v>
      </c>
      <c r="F292" s="19">
        <f>'Неосновная Одежда'!D292*1.54</f>
        <v>692.8922</v>
      </c>
    </row>
    <row r="293" spans="1:6" s="90" customFormat="1" ht="28.5" customHeight="1">
      <c r="A293" s="15" t="s">
        <v>2225</v>
      </c>
      <c r="B293" s="15" t="s">
        <v>2226</v>
      </c>
      <c r="C293" s="15" t="s">
        <v>2227</v>
      </c>
      <c r="D293" s="24">
        <v>747.24</v>
      </c>
      <c r="E293" s="18">
        <f t="shared" si="13"/>
        <v>1083.498</v>
      </c>
      <c r="F293" s="19">
        <f>'Неосновная Одежда'!D293*1.54</f>
        <v>1150.7496</v>
      </c>
    </row>
    <row r="294" spans="1:6" s="36" customFormat="1" ht="28.5" customHeight="1">
      <c r="A294" s="15" t="s">
        <v>2228</v>
      </c>
      <c r="B294" s="15" t="s">
        <v>2229</v>
      </c>
      <c r="C294" s="15" t="s">
        <v>2230</v>
      </c>
      <c r="D294" s="24">
        <v>464.89</v>
      </c>
      <c r="E294" s="18">
        <f t="shared" si="13"/>
        <v>674.0904999999999</v>
      </c>
      <c r="F294" s="19">
        <f>'Неосновная Одежда'!D294*1.54</f>
        <v>715.9306</v>
      </c>
    </row>
    <row r="295" spans="1:6" s="36" customFormat="1" ht="28.5" customHeight="1">
      <c r="A295" s="15" t="s">
        <v>2231</v>
      </c>
      <c r="B295" s="15" t="s">
        <v>2232</v>
      </c>
      <c r="C295" s="15" t="s">
        <v>2233</v>
      </c>
      <c r="D295" s="24">
        <v>488.96</v>
      </c>
      <c r="E295" s="18">
        <f t="shared" si="13"/>
        <v>708.992</v>
      </c>
      <c r="F295" s="19">
        <f>'Неосновная Одежда'!D295*1.54</f>
        <v>752.9984</v>
      </c>
    </row>
    <row r="296" spans="1:6" s="36" customFormat="1" ht="28.5" customHeight="1">
      <c r="A296" s="15" t="s">
        <v>2234</v>
      </c>
      <c r="B296" s="15" t="s">
        <v>2235</v>
      </c>
      <c r="C296" s="15" t="s">
        <v>2236</v>
      </c>
      <c r="D296" s="24">
        <v>987.44</v>
      </c>
      <c r="E296" s="18">
        <f t="shared" si="13"/>
        <v>1431.788</v>
      </c>
      <c r="F296" s="19">
        <f>'Неосновная Одежда'!D296*1.54</f>
        <v>1520.6576000000002</v>
      </c>
    </row>
    <row r="297" spans="1:6" s="36" customFormat="1" ht="42.75" customHeight="1">
      <c r="A297" s="15" t="s">
        <v>2237</v>
      </c>
      <c r="B297" s="15" t="s">
        <v>2238</v>
      </c>
      <c r="C297" s="15" t="s">
        <v>2239</v>
      </c>
      <c r="D297" s="24">
        <v>1345.02</v>
      </c>
      <c r="E297" s="18">
        <f t="shared" si="13"/>
        <v>1950.279</v>
      </c>
      <c r="F297" s="19">
        <f>'Неосновная Одежда'!D297*1.54</f>
        <v>2071.3308</v>
      </c>
    </row>
    <row r="298" spans="1:6" s="46" customFormat="1" ht="28.5" customHeight="1">
      <c r="A298" s="15" t="s">
        <v>2240</v>
      </c>
      <c r="B298" s="15" t="s">
        <v>2241</v>
      </c>
      <c r="C298" s="15" t="s">
        <v>2242</v>
      </c>
      <c r="D298" s="24">
        <v>1474.41</v>
      </c>
      <c r="E298" s="18">
        <f t="shared" si="13"/>
        <v>2137.8945</v>
      </c>
      <c r="F298" s="19">
        <f>'Неосновная Одежда'!D298*1.54</f>
        <v>2270.5914000000002</v>
      </c>
    </row>
    <row r="299" spans="1:6" s="36" customFormat="1" ht="28.5" customHeight="1">
      <c r="A299" s="15" t="s">
        <v>2243</v>
      </c>
      <c r="B299" s="15" t="s">
        <v>2244</v>
      </c>
      <c r="C299" s="15" t="s">
        <v>2245</v>
      </c>
      <c r="D299" s="24">
        <v>1726.16</v>
      </c>
      <c r="E299" s="18">
        <f t="shared" si="13"/>
        <v>2502.9320000000002</v>
      </c>
      <c r="F299" s="19">
        <f>'Неосновная Одежда'!D299*1.54</f>
        <v>2658.2864000000004</v>
      </c>
    </row>
    <row r="300" spans="1:6" s="36" customFormat="1" ht="15" customHeight="1">
      <c r="A300" s="15" t="s">
        <v>2246</v>
      </c>
      <c r="B300" s="15" t="s">
        <v>2247</v>
      </c>
      <c r="C300" s="15" t="s">
        <v>1694</v>
      </c>
      <c r="D300" s="24">
        <v>1598.96</v>
      </c>
      <c r="E300" s="18">
        <f t="shared" si="13"/>
        <v>2318.492</v>
      </c>
      <c r="F300" s="19">
        <f>'Неосновная Одежда'!D300*1.54</f>
        <v>2462.3984</v>
      </c>
    </row>
    <row r="301" spans="1:6" s="46" customFormat="1" ht="15" customHeight="1">
      <c r="A301" s="15" t="s">
        <v>2248</v>
      </c>
      <c r="B301" s="15" t="s">
        <v>2249</v>
      </c>
      <c r="C301" s="15" t="s">
        <v>1696</v>
      </c>
      <c r="D301" s="24">
        <v>2291.35</v>
      </c>
      <c r="E301" s="18">
        <f t="shared" si="13"/>
        <v>3322.4575</v>
      </c>
      <c r="F301" s="19">
        <f>'Неосновная Одежда'!D301*1.54</f>
        <v>3528.679</v>
      </c>
    </row>
    <row r="302" spans="1:6" s="46" customFormat="1" ht="15" customHeight="1">
      <c r="A302" s="15" t="s">
        <v>2250</v>
      </c>
      <c r="B302" s="15" t="s">
        <v>2251</v>
      </c>
      <c r="C302" s="15"/>
      <c r="D302" s="24">
        <v>633.9</v>
      </c>
      <c r="E302" s="18">
        <f t="shared" si="13"/>
        <v>919.155</v>
      </c>
      <c r="F302" s="19">
        <f>'Неосновная Одежда'!D302*1.54</f>
        <v>976.206</v>
      </c>
    </row>
    <row r="303" spans="1:6" s="46" customFormat="1" ht="15" customHeight="1">
      <c r="A303" s="15" t="s">
        <v>2252</v>
      </c>
      <c r="B303" s="15" t="s">
        <v>2253</v>
      </c>
      <c r="C303" s="15"/>
      <c r="D303" s="24">
        <v>779.83</v>
      </c>
      <c r="E303" s="18">
        <f t="shared" si="13"/>
        <v>1130.7535</v>
      </c>
      <c r="F303" s="19">
        <f>'Неосновная Одежда'!D303*1.54</f>
        <v>1200.9382</v>
      </c>
    </row>
    <row r="304" spans="1:6" s="46" customFormat="1" ht="15" customHeight="1">
      <c r="A304" s="15" t="s">
        <v>2254</v>
      </c>
      <c r="B304" s="15" t="s">
        <v>2255</v>
      </c>
      <c r="C304" s="15"/>
      <c r="D304" s="24">
        <v>926.27</v>
      </c>
      <c r="E304" s="18">
        <f t="shared" si="13"/>
        <v>1343.0915</v>
      </c>
      <c r="F304" s="19">
        <f>'Неосновная Одежда'!D304*1.54</f>
        <v>1426.4558</v>
      </c>
    </row>
    <row r="305" spans="1:254" ht="17.25" customHeight="1">
      <c r="A305" s="425" t="s">
        <v>2256</v>
      </c>
      <c r="B305" s="425"/>
      <c r="C305" s="425"/>
      <c r="D305" s="425"/>
      <c r="E305" s="42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spans="1:254" ht="14.25" customHeight="1">
      <c r="A306" s="76" t="s">
        <v>2257</v>
      </c>
      <c r="B306" s="76" t="s">
        <v>2258</v>
      </c>
      <c r="C306" s="76" t="s">
        <v>1694</v>
      </c>
      <c r="D306" s="68">
        <v>1413.05</v>
      </c>
      <c r="E306" s="77">
        <f aca="true" t="shared" si="14" ref="E306:E315">D306*1.5</f>
        <v>2119.575</v>
      </c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spans="1:254" ht="14.25" customHeight="1">
      <c r="A307" s="33" t="s">
        <v>2259</v>
      </c>
      <c r="B307" s="33" t="s">
        <v>2260</v>
      </c>
      <c r="C307" s="33" t="s">
        <v>1694</v>
      </c>
      <c r="D307" s="78">
        <v>1462.61</v>
      </c>
      <c r="E307" s="77">
        <f t="shared" si="14"/>
        <v>2193.915</v>
      </c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spans="1:254" ht="14.25" customHeight="1">
      <c r="A308" s="33" t="s">
        <v>2261</v>
      </c>
      <c r="B308" s="33" t="s">
        <v>2262</v>
      </c>
      <c r="C308" s="33" t="s">
        <v>1696</v>
      </c>
      <c r="D308" s="78">
        <v>1787.7</v>
      </c>
      <c r="E308" s="77">
        <f t="shared" si="14"/>
        <v>2681.55</v>
      </c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spans="1:254" ht="14.25" customHeight="1">
      <c r="A309" s="33" t="s">
        <v>2263</v>
      </c>
      <c r="B309" s="33" t="s">
        <v>2264</v>
      </c>
      <c r="C309" s="33" t="s">
        <v>1696</v>
      </c>
      <c r="D309" s="78">
        <v>1787.7</v>
      </c>
      <c r="E309" s="77">
        <f t="shared" si="14"/>
        <v>2681.55</v>
      </c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spans="1:254" ht="14.25" customHeight="1">
      <c r="A310" s="33" t="s">
        <v>2265</v>
      </c>
      <c r="B310" s="33" t="s">
        <v>2266</v>
      </c>
      <c r="C310" s="33" t="s">
        <v>2267</v>
      </c>
      <c r="D310" s="78">
        <v>1787.7</v>
      </c>
      <c r="E310" s="77">
        <f t="shared" si="14"/>
        <v>2681.55</v>
      </c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spans="1:254" ht="14.25" customHeight="1">
      <c r="A311" s="33" t="s">
        <v>2268</v>
      </c>
      <c r="B311" s="33" t="s">
        <v>2269</v>
      </c>
      <c r="C311" s="33"/>
      <c r="D311" s="78">
        <v>331.58</v>
      </c>
      <c r="E311" s="77">
        <f t="shared" si="14"/>
        <v>497.37</v>
      </c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spans="1:254" ht="14.25" customHeight="1">
      <c r="A312" s="33" t="s">
        <v>2270</v>
      </c>
      <c r="B312" s="33" t="s">
        <v>2271</v>
      </c>
      <c r="C312" s="33"/>
      <c r="D312" s="78">
        <v>550.47</v>
      </c>
      <c r="E312" s="77">
        <f t="shared" si="14"/>
        <v>825.705</v>
      </c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spans="1:254" ht="14.25" customHeight="1">
      <c r="A313" s="33" t="s">
        <v>2272</v>
      </c>
      <c r="B313" s="33" t="s">
        <v>2273</v>
      </c>
      <c r="C313" s="33"/>
      <c r="D313" s="78">
        <v>362.85</v>
      </c>
      <c r="E313" s="77">
        <f t="shared" si="14"/>
        <v>544.2750000000001</v>
      </c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spans="1:254" ht="14.25" customHeight="1">
      <c r="A314" s="33" t="s">
        <v>2274</v>
      </c>
      <c r="B314" s="33" t="s">
        <v>2275</v>
      </c>
      <c r="C314" s="33" t="s">
        <v>1696</v>
      </c>
      <c r="D314" s="78">
        <v>1187.08</v>
      </c>
      <c r="E314" s="77">
        <f t="shared" si="14"/>
        <v>1780.62</v>
      </c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spans="1:254" ht="14.25" customHeight="1">
      <c r="A315" s="33" t="s">
        <v>2276</v>
      </c>
      <c r="B315" s="33" t="s">
        <v>2277</v>
      </c>
      <c r="C315" s="33" t="s">
        <v>2278</v>
      </c>
      <c r="D315" s="78">
        <v>1230.15</v>
      </c>
      <c r="E315" s="77">
        <f t="shared" si="14"/>
        <v>1845.2250000000001</v>
      </c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spans="1:6" s="46" customFormat="1" ht="18.75" customHeight="1">
      <c r="A316" s="420" t="s">
        <v>1172</v>
      </c>
      <c r="B316" s="420"/>
      <c r="C316" s="420"/>
      <c r="D316" s="420"/>
      <c r="E316" s="420"/>
      <c r="F316" s="45"/>
    </row>
    <row r="317" spans="1:6" s="36" customFormat="1" ht="18.75" customHeight="1">
      <c r="A317" s="420" t="s">
        <v>1173</v>
      </c>
      <c r="B317" s="420"/>
      <c r="C317" s="420"/>
      <c r="D317" s="420"/>
      <c r="E317" s="420"/>
      <c r="F317" s="35"/>
    </row>
    <row r="318" spans="1:6" s="36" customFormat="1" ht="28.5" customHeight="1">
      <c r="A318" s="15" t="s">
        <v>2279</v>
      </c>
      <c r="B318" s="15" t="s">
        <v>2280</v>
      </c>
      <c r="C318" s="15" t="s">
        <v>2281</v>
      </c>
      <c r="D318" s="24">
        <v>3.25</v>
      </c>
      <c r="E318" s="18">
        <f aca="true" t="shared" si="15" ref="E318:E336">D318*1.7</f>
        <v>5.5249999999999995</v>
      </c>
      <c r="F318" s="19">
        <f>'Неосновная Одежда'!D318*1.79</f>
        <v>5.8175</v>
      </c>
    </row>
    <row r="319" spans="1:6" s="46" customFormat="1" ht="30" customHeight="1">
      <c r="A319" s="15" t="s">
        <v>2282</v>
      </c>
      <c r="B319" s="15" t="s">
        <v>2283</v>
      </c>
      <c r="C319" s="15" t="s">
        <v>2281</v>
      </c>
      <c r="D319" s="24">
        <v>9.07</v>
      </c>
      <c r="E319" s="18">
        <f t="shared" si="15"/>
        <v>15.419</v>
      </c>
      <c r="F319" s="19">
        <f>'Неосновная Одежда'!D319*1.79</f>
        <v>16.235300000000002</v>
      </c>
    </row>
    <row r="320" spans="1:6" s="46" customFormat="1" ht="28.5" customHeight="1">
      <c r="A320" s="15" t="s">
        <v>2284</v>
      </c>
      <c r="B320" s="15" t="s">
        <v>2285</v>
      </c>
      <c r="C320" s="15" t="s">
        <v>2299</v>
      </c>
      <c r="D320" s="24">
        <v>2.9</v>
      </c>
      <c r="E320" s="18">
        <f t="shared" si="15"/>
        <v>4.93</v>
      </c>
      <c r="F320" s="19">
        <f>'Неосновная Одежда'!D320*1.79</f>
        <v>5.191</v>
      </c>
    </row>
    <row r="321" spans="1:6" s="46" customFormat="1" ht="28.5" customHeight="1">
      <c r="A321" s="15" t="s">
        <v>2300</v>
      </c>
      <c r="B321" s="15" t="s">
        <v>2301</v>
      </c>
      <c r="C321" s="15" t="s">
        <v>2299</v>
      </c>
      <c r="D321" s="24">
        <v>7.97</v>
      </c>
      <c r="E321" s="18">
        <f t="shared" si="15"/>
        <v>13.549</v>
      </c>
      <c r="F321" s="19">
        <f>'Неосновная Одежда'!D321*1.79</f>
        <v>14.2663</v>
      </c>
    </row>
    <row r="322" spans="1:6" s="46" customFormat="1" ht="28.5" customHeight="1">
      <c r="A322" s="15" t="s">
        <v>2302</v>
      </c>
      <c r="B322" s="15" t="s">
        <v>2303</v>
      </c>
      <c r="C322" s="15" t="s">
        <v>2304</v>
      </c>
      <c r="D322" s="24">
        <v>3.06</v>
      </c>
      <c r="E322" s="18">
        <f t="shared" si="15"/>
        <v>5.202</v>
      </c>
      <c r="F322" s="19">
        <f>'Неосновная Одежда'!D322*1.79</f>
        <v>5.4774</v>
      </c>
    </row>
    <row r="323" spans="1:6" s="36" customFormat="1" ht="28.5" customHeight="1">
      <c r="A323" s="15" t="s">
        <v>2305</v>
      </c>
      <c r="B323" s="15" t="s">
        <v>2306</v>
      </c>
      <c r="C323" s="15" t="s">
        <v>2304</v>
      </c>
      <c r="D323" s="24">
        <v>8.82</v>
      </c>
      <c r="E323" s="18">
        <f t="shared" si="15"/>
        <v>14.994</v>
      </c>
      <c r="F323" s="19">
        <f>'Неосновная Одежда'!D323*1.79</f>
        <v>15.7878</v>
      </c>
    </row>
    <row r="324" spans="1:6" s="36" customFormat="1" ht="28.5" customHeight="1">
      <c r="A324" s="15" t="s">
        <v>2307</v>
      </c>
      <c r="B324" s="15" t="s">
        <v>2308</v>
      </c>
      <c r="C324" s="15" t="s">
        <v>2309</v>
      </c>
      <c r="D324" s="24">
        <v>3.98</v>
      </c>
      <c r="E324" s="18">
        <f t="shared" si="15"/>
        <v>6.766</v>
      </c>
      <c r="F324" s="19">
        <f>'Неосновная Одежда'!D324*1.79</f>
        <v>7.1242</v>
      </c>
    </row>
    <row r="325" spans="1:6" s="36" customFormat="1" ht="28.5" customHeight="1">
      <c r="A325" s="15" t="s">
        <v>2310</v>
      </c>
      <c r="B325" s="15" t="s">
        <v>2311</v>
      </c>
      <c r="C325" s="15" t="s">
        <v>2312</v>
      </c>
      <c r="D325" s="24">
        <v>9.78</v>
      </c>
      <c r="E325" s="18">
        <f t="shared" si="15"/>
        <v>16.625999999999998</v>
      </c>
      <c r="F325" s="19">
        <f>'Неосновная Одежда'!D325*1.79</f>
        <v>17.5062</v>
      </c>
    </row>
    <row r="326" spans="1:6" s="36" customFormat="1" ht="28.5" customHeight="1">
      <c r="A326" s="15" t="s">
        <v>2313</v>
      </c>
      <c r="B326" s="15" t="s">
        <v>2314</v>
      </c>
      <c r="C326" s="15" t="s">
        <v>2315</v>
      </c>
      <c r="D326" s="24">
        <v>5.07</v>
      </c>
      <c r="E326" s="18">
        <f t="shared" si="15"/>
        <v>8.619</v>
      </c>
      <c r="F326" s="19">
        <f>'Неосновная Одежда'!D326*1.79</f>
        <v>9.0753</v>
      </c>
    </row>
    <row r="327" spans="1:6" s="36" customFormat="1" ht="28.5" customHeight="1">
      <c r="A327" s="15" t="s">
        <v>2316</v>
      </c>
      <c r="B327" s="15" t="s">
        <v>2317</v>
      </c>
      <c r="C327" s="15" t="s">
        <v>2315</v>
      </c>
      <c r="D327" s="24">
        <v>12.31</v>
      </c>
      <c r="E327" s="18">
        <f t="shared" si="15"/>
        <v>20.927</v>
      </c>
      <c r="F327" s="19">
        <f>'Неосновная Одежда'!D327*1.79</f>
        <v>22.0349</v>
      </c>
    </row>
    <row r="328" spans="1:6" s="46" customFormat="1" ht="28.5" customHeight="1">
      <c r="A328" s="15" t="s">
        <v>2318</v>
      </c>
      <c r="B328" s="15" t="s">
        <v>2319</v>
      </c>
      <c r="C328" s="15" t="s">
        <v>2320</v>
      </c>
      <c r="D328" s="24">
        <v>15.15</v>
      </c>
      <c r="E328" s="18">
        <f t="shared" si="15"/>
        <v>25.755</v>
      </c>
      <c r="F328" s="19">
        <f>'Неосновная Одежда'!D328*1.79</f>
        <v>27.1185</v>
      </c>
    </row>
    <row r="329" spans="1:6" s="36" customFormat="1" ht="28.5" customHeight="1">
      <c r="A329" s="15" t="s">
        <v>2321</v>
      </c>
      <c r="B329" s="15" t="s">
        <v>2322</v>
      </c>
      <c r="C329" s="15" t="s">
        <v>2320</v>
      </c>
      <c r="D329" s="24">
        <v>21.71</v>
      </c>
      <c r="E329" s="18">
        <f t="shared" si="15"/>
        <v>36.907000000000004</v>
      </c>
      <c r="F329" s="19">
        <f>'Неосновная Одежда'!D329*1.79</f>
        <v>38.8609</v>
      </c>
    </row>
    <row r="330" spans="1:6" s="36" customFormat="1" ht="28.5" customHeight="1">
      <c r="A330" s="15" t="s">
        <v>2323</v>
      </c>
      <c r="B330" s="15" t="s">
        <v>2324</v>
      </c>
      <c r="C330" s="15" t="s">
        <v>2325</v>
      </c>
      <c r="D330" s="24">
        <v>129.8</v>
      </c>
      <c r="E330" s="18">
        <f t="shared" si="15"/>
        <v>220.66000000000003</v>
      </c>
      <c r="F330" s="19">
        <f>'Неосновная Одежда'!D330*1.79</f>
        <v>232.342</v>
      </c>
    </row>
    <row r="331" spans="1:6" s="46" customFormat="1" ht="28.5" customHeight="1">
      <c r="A331" s="15" t="s">
        <v>2326</v>
      </c>
      <c r="B331" s="15" t="s">
        <v>2327</v>
      </c>
      <c r="C331" s="15" t="s">
        <v>2328</v>
      </c>
      <c r="D331" s="24">
        <v>74.02</v>
      </c>
      <c r="E331" s="18">
        <f t="shared" si="15"/>
        <v>125.83399999999999</v>
      </c>
      <c r="F331" s="19">
        <f>'Неосновная Одежда'!D331*1.79</f>
        <v>132.4958</v>
      </c>
    </row>
    <row r="332" spans="1:6" s="46" customFormat="1" ht="28.5" customHeight="1">
      <c r="A332" s="15" t="s">
        <v>2329</v>
      </c>
      <c r="B332" s="15" t="s">
        <v>2330</v>
      </c>
      <c r="C332" s="15" t="s">
        <v>2331</v>
      </c>
      <c r="D332" s="24">
        <v>760.27</v>
      </c>
      <c r="E332" s="18">
        <f t="shared" si="15"/>
        <v>1292.4589999999998</v>
      </c>
      <c r="F332" s="19">
        <f>'Неосновная Одежда'!D332*1.79</f>
        <v>1360.8833</v>
      </c>
    </row>
    <row r="333" spans="1:6" s="46" customFormat="1" ht="42.75" customHeight="1">
      <c r="A333" s="15" t="s">
        <v>2332</v>
      </c>
      <c r="B333" s="15" t="s">
        <v>2333</v>
      </c>
      <c r="C333" s="15" t="s">
        <v>2334</v>
      </c>
      <c r="D333" s="24">
        <v>584.91</v>
      </c>
      <c r="E333" s="18">
        <f t="shared" si="15"/>
        <v>994.3469999999999</v>
      </c>
      <c r="F333" s="19">
        <f>'Неосновная Одежда'!D333*1.79</f>
        <v>1046.9889</v>
      </c>
    </row>
    <row r="334" spans="1:6" s="46" customFormat="1" ht="42.75" customHeight="1">
      <c r="A334" s="15" t="s">
        <v>2335</v>
      </c>
      <c r="B334" s="15" t="s">
        <v>2336</v>
      </c>
      <c r="C334" s="15" t="s">
        <v>2337</v>
      </c>
      <c r="D334" s="24">
        <v>566.7</v>
      </c>
      <c r="E334" s="18">
        <f t="shared" si="15"/>
        <v>963.3900000000001</v>
      </c>
      <c r="F334" s="19">
        <f>'Неосновная Одежда'!D334*1.79</f>
        <v>1014.3930000000001</v>
      </c>
    </row>
    <row r="335" spans="1:6" s="46" customFormat="1" ht="28.5" customHeight="1">
      <c r="A335" s="15" t="s">
        <v>2338</v>
      </c>
      <c r="B335" s="15" t="s">
        <v>2339</v>
      </c>
      <c r="C335" s="15" t="s">
        <v>2340</v>
      </c>
      <c r="D335" s="24">
        <v>795.88</v>
      </c>
      <c r="E335" s="18">
        <f t="shared" si="15"/>
        <v>1352.9959999999999</v>
      </c>
      <c r="F335" s="19">
        <f>'Неосновная Одежда'!D335*1.79</f>
        <v>1424.6252</v>
      </c>
    </row>
    <row r="336" spans="1:6" s="46" customFormat="1" ht="28.5" customHeight="1">
      <c r="A336" s="15" t="s">
        <v>2341</v>
      </c>
      <c r="B336" s="15" t="s">
        <v>2648</v>
      </c>
      <c r="C336" s="15" t="s">
        <v>2649</v>
      </c>
      <c r="D336" s="24">
        <v>906.21</v>
      </c>
      <c r="E336" s="18">
        <f t="shared" si="15"/>
        <v>1540.557</v>
      </c>
      <c r="F336" s="19">
        <f>'Неосновная Одежда'!D336*1.79</f>
        <v>1622.1159</v>
      </c>
    </row>
    <row r="337" spans="1:6" s="46" customFormat="1" ht="24.75" customHeight="1">
      <c r="A337" s="420" t="s">
        <v>18</v>
      </c>
      <c r="B337" s="420"/>
      <c r="C337" s="420"/>
      <c r="D337" s="420"/>
      <c r="E337" s="420"/>
      <c r="F337" s="45"/>
    </row>
    <row r="338" spans="1:6" s="46" customFormat="1" ht="15" customHeight="1">
      <c r="A338" s="15" t="s">
        <v>2650</v>
      </c>
      <c r="B338" s="15" t="s">
        <v>2651</v>
      </c>
      <c r="C338" s="15" t="s">
        <v>2652</v>
      </c>
      <c r="D338" s="24">
        <v>461.38</v>
      </c>
      <c r="E338" s="18">
        <f>D338*1.55</f>
        <v>715.139</v>
      </c>
      <c r="F338" s="19">
        <f>'Неосновная Одежда'!D338*1.64</f>
        <v>756.6632</v>
      </c>
    </row>
    <row r="339" spans="1:6" s="46" customFormat="1" ht="29.25" customHeight="1">
      <c r="A339" s="15" t="s">
        <v>2653</v>
      </c>
      <c r="B339" s="15" t="s">
        <v>2654</v>
      </c>
      <c r="C339" s="15" t="s">
        <v>2655</v>
      </c>
      <c r="D339" s="24">
        <v>1085.6</v>
      </c>
      <c r="E339" s="18">
        <f>D339*1.55</f>
        <v>1682.6799999999998</v>
      </c>
      <c r="F339" s="19">
        <f>'Неосновная Одежда'!D339*1.64</f>
        <v>1780.3839999999998</v>
      </c>
    </row>
    <row r="340" spans="1:254" ht="14.25" customHeight="1">
      <c r="A340" s="15" t="s">
        <v>2656</v>
      </c>
      <c r="B340" s="15" t="s">
        <v>2657</v>
      </c>
      <c r="C340" s="15" t="s">
        <v>2658</v>
      </c>
      <c r="D340" s="89">
        <v>719.8</v>
      </c>
      <c r="E340" s="77">
        <f>D340*1.5</f>
        <v>1079.6999999999998</v>
      </c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spans="1:254" ht="28.5" customHeight="1">
      <c r="A341" s="15" t="s">
        <v>2659</v>
      </c>
      <c r="B341" s="15" t="s">
        <v>2660</v>
      </c>
      <c r="C341" s="15" t="s">
        <v>2661</v>
      </c>
      <c r="D341" s="89">
        <v>711.54</v>
      </c>
      <c r="E341" s="77">
        <f>D341*1.5</f>
        <v>1067.31</v>
      </c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spans="1:254" ht="28.5" customHeight="1">
      <c r="A342" s="15" t="s">
        <v>2662</v>
      </c>
      <c r="B342" s="15" t="s">
        <v>2663</v>
      </c>
      <c r="C342" s="15" t="s">
        <v>2664</v>
      </c>
      <c r="D342" s="89">
        <v>768.77</v>
      </c>
      <c r="E342" s="77">
        <f>D342*1.5</f>
        <v>1153.155</v>
      </c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spans="1:6" s="46" customFormat="1" ht="28.5" customHeight="1">
      <c r="A343" s="15" t="s">
        <v>2665</v>
      </c>
      <c r="B343" s="15" t="s">
        <v>2666</v>
      </c>
      <c r="C343" s="15" t="s">
        <v>2667</v>
      </c>
      <c r="D343" s="24">
        <v>299.13</v>
      </c>
      <c r="E343" s="18">
        <f>D343*1.55</f>
        <v>463.6515</v>
      </c>
      <c r="F343" s="19">
        <f>ОПТ!D358*1.64</f>
        <v>84.18119999999999</v>
      </c>
    </row>
    <row r="344" spans="1:6" s="46" customFormat="1" ht="28.5" customHeight="1">
      <c r="A344" s="15" t="s">
        <v>2668</v>
      </c>
      <c r="B344" s="15" t="s">
        <v>2669</v>
      </c>
      <c r="C344" s="15" t="s">
        <v>2670</v>
      </c>
      <c r="D344" s="24">
        <v>5276.79</v>
      </c>
      <c r="E344" s="18">
        <f>D344*1.55</f>
        <v>8179.0245</v>
      </c>
      <c r="F344" s="19">
        <f>ОПТ!D359*1.64</f>
        <v>74.3904</v>
      </c>
    </row>
    <row r="345" spans="1:6" s="46" customFormat="1" ht="28.5" customHeight="1">
      <c r="A345" s="15" t="s">
        <v>2671</v>
      </c>
      <c r="B345" s="15" t="s">
        <v>2672</v>
      </c>
      <c r="C345" s="15" t="s">
        <v>2673</v>
      </c>
      <c r="D345" s="24">
        <v>765</v>
      </c>
      <c r="E345" s="18">
        <f>D345*1.4</f>
        <v>1071</v>
      </c>
      <c r="F345" s="19">
        <f>ОПТ!D360*1.64</f>
        <v>93.2832</v>
      </c>
    </row>
    <row r="346" spans="1:6" s="46" customFormat="1" ht="28.5" customHeight="1">
      <c r="A346" s="15" t="s">
        <v>2674</v>
      </c>
      <c r="B346" s="15" t="s">
        <v>2675</v>
      </c>
      <c r="C346" s="15" t="s">
        <v>2676</v>
      </c>
      <c r="D346" s="24">
        <v>890</v>
      </c>
      <c r="E346" s="18">
        <f>D346*1.4</f>
        <v>1246</v>
      </c>
      <c r="F346" s="19">
        <f>ОПТ!D361*1.64</f>
        <v>807.7163999999999</v>
      </c>
    </row>
    <row r="347" spans="1:6" s="46" customFormat="1" ht="28.5" customHeight="1">
      <c r="A347" s="91" t="s">
        <v>2677</v>
      </c>
      <c r="B347" s="91" t="s">
        <v>2678</v>
      </c>
      <c r="C347" s="28" t="s">
        <v>2676</v>
      </c>
      <c r="D347" s="49">
        <v>483.67</v>
      </c>
      <c r="E347" s="18">
        <f>D347*1.4</f>
        <v>677.138</v>
      </c>
      <c r="F347" s="19">
        <f>ОПТ!D362*1.64</f>
        <v>0</v>
      </c>
    </row>
    <row r="348" spans="1:254" ht="28.5" customHeight="1">
      <c r="A348" s="15" t="s">
        <v>2679</v>
      </c>
      <c r="B348" s="15" t="s">
        <v>2680</v>
      </c>
      <c r="C348" s="15" t="s">
        <v>2681</v>
      </c>
      <c r="D348" s="89">
        <v>3400.17</v>
      </c>
      <c r="E348" s="77">
        <f>D348*1.5</f>
        <v>5100.255</v>
      </c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spans="1:6" s="46" customFormat="1" ht="18.75" customHeight="1">
      <c r="A349" s="420" t="s">
        <v>1243</v>
      </c>
      <c r="B349" s="420"/>
      <c r="C349" s="420"/>
      <c r="D349" s="420"/>
      <c r="E349" s="420"/>
      <c r="F349" s="45"/>
    </row>
    <row r="350" spans="1:6" s="46" customFormat="1" ht="18.75" customHeight="1">
      <c r="A350" s="420" t="s">
        <v>1244</v>
      </c>
      <c r="B350" s="420"/>
      <c r="C350" s="420"/>
      <c r="D350" s="420"/>
      <c r="E350" s="420"/>
      <c r="F350" s="45"/>
    </row>
    <row r="351" spans="1:6" s="46" customFormat="1" ht="42.75" customHeight="1">
      <c r="A351" s="15" t="s">
        <v>2682</v>
      </c>
      <c r="B351" s="15" t="s">
        <v>2683</v>
      </c>
      <c r="C351" s="15" t="s">
        <v>2684</v>
      </c>
      <c r="D351" s="82">
        <v>99.3</v>
      </c>
      <c r="E351" s="18">
        <f aca="true" t="shared" si="16" ref="E351:E359">D351*1.4</f>
        <v>139.01999999999998</v>
      </c>
      <c r="F351" s="19">
        <f>'Неосновная Одежда'!D351*1.49</f>
        <v>147.957</v>
      </c>
    </row>
    <row r="352" spans="1:6" s="46" customFormat="1" ht="42.75" customHeight="1">
      <c r="A352" s="15" t="s">
        <v>2685</v>
      </c>
      <c r="B352" s="15" t="s">
        <v>2686</v>
      </c>
      <c r="C352" s="15" t="s">
        <v>2687</v>
      </c>
      <c r="D352" s="82">
        <v>22.98</v>
      </c>
      <c r="E352" s="18">
        <f t="shared" si="16"/>
        <v>32.172</v>
      </c>
      <c r="F352" s="19">
        <f>'Неосновная Одежда'!D352*1.49</f>
        <v>34.2402</v>
      </c>
    </row>
    <row r="353" spans="1:6" s="46" customFormat="1" ht="42.75" customHeight="1">
      <c r="A353" s="15" t="s">
        <v>2688</v>
      </c>
      <c r="B353" s="15" t="s">
        <v>2689</v>
      </c>
      <c r="C353" s="15" t="s">
        <v>2690</v>
      </c>
      <c r="D353" s="82">
        <v>34.6</v>
      </c>
      <c r="E353" s="18">
        <f t="shared" si="16"/>
        <v>48.44</v>
      </c>
      <c r="F353" s="19">
        <f>'Неосновная Одежда'!D353*1.49</f>
        <v>51.554</v>
      </c>
    </row>
    <row r="354" spans="1:6" s="46" customFormat="1" ht="42.75" customHeight="1">
      <c r="A354" s="15" t="s">
        <v>2691</v>
      </c>
      <c r="B354" s="15" t="s">
        <v>2692</v>
      </c>
      <c r="C354" s="15" t="s">
        <v>2693</v>
      </c>
      <c r="D354" s="82">
        <v>37.61</v>
      </c>
      <c r="E354" s="18">
        <f t="shared" si="16"/>
        <v>52.653999999999996</v>
      </c>
      <c r="F354" s="19">
        <f>'Неосновная Одежда'!D354*1.49</f>
        <v>56.0389</v>
      </c>
    </row>
    <row r="355" spans="1:6" s="46" customFormat="1" ht="39.75" customHeight="1">
      <c r="A355" s="15" t="s">
        <v>2694</v>
      </c>
      <c r="B355" s="15" t="s">
        <v>2695</v>
      </c>
      <c r="C355" s="15" t="s">
        <v>2367</v>
      </c>
      <c r="D355" s="82">
        <v>121.36</v>
      </c>
      <c r="E355" s="18">
        <f t="shared" si="16"/>
        <v>169.904</v>
      </c>
      <c r="F355" s="19">
        <f>'Неосновная Одежда'!D355*1.49</f>
        <v>180.8264</v>
      </c>
    </row>
    <row r="356" spans="1:6" s="46" customFormat="1" ht="39" customHeight="1">
      <c r="A356" s="15" t="s">
        <v>2368</v>
      </c>
      <c r="B356" s="15" t="s">
        <v>2369</v>
      </c>
      <c r="C356" s="15" t="s">
        <v>2370</v>
      </c>
      <c r="D356" s="82">
        <v>109.33</v>
      </c>
      <c r="E356" s="18">
        <f t="shared" si="16"/>
        <v>153.06199999999998</v>
      </c>
      <c r="F356" s="19">
        <f>'Неосновная Одежда'!D356*1.49</f>
        <v>162.9017</v>
      </c>
    </row>
    <row r="357" spans="1:6" s="46" customFormat="1" ht="42.75" customHeight="1">
      <c r="A357" s="15" t="s">
        <v>2371</v>
      </c>
      <c r="B357" s="15" t="s">
        <v>2372</v>
      </c>
      <c r="C357" s="15" t="s">
        <v>2373</v>
      </c>
      <c r="D357" s="82">
        <v>33.6</v>
      </c>
      <c r="E357" s="18">
        <f t="shared" si="16"/>
        <v>47.04</v>
      </c>
      <c r="F357" s="19">
        <f>'Неосновная Одежда'!D357*1.49</f>
        <v>50.064</v>
      </c>
    </row>
    <row r="358" spans="1:6" s="46" customFormat="1" ht="42.75" customHeight="1">
      <c r="A358" s="15" t="s">
        <v>2374</v>
      </c>
      <c r="B358" s="15" t="s">
        <v>2375</v>
      </c>
      <c r="C358" s="15" t="s">
        <v>2376</v>
      </c>
      <c r="D358" s="82">
        <v>49.35</v>
      </c>
      <c r="E358" s="18">
        <f t="shared" si="16"/>
        <v>69.09</v>
      </c>
      <c r="F358" s="19">
        <f>'Неосновная Одежда'!D358*1.49</f>
        <v>73.53150000000001</v>
      </c>
    </row>
    <row r="359" spans="1:6" s="46" customFormat="1" ht="42.75" customHeight="1">
      <c r="A359" s="15" t="s">
        <v>2377</v>
      </c>
      <c r="B359" s="15" t="s">
        <v>2378</v>
      </c>
      <c r="C359" s="15" t="s">
        <v>2379</v>
      </c>
      <c r="D359" s="82">
        <v>55.64</v>
      </c>
      <c r="E359" s="18">
        <f t="shared" si="16"/>
        <v>77.896</v>
      </c>
      <c r="F359" s="19">
        <f>'Неосновная Одежда'!D359*1.49</f>
        <v>82.9036</v>
      </c>
    </row>
    <row r="360" spans="1:6" s="46" customFormat="1" ht="18.75" customHeight="1">
      <c r="A360" s="420" t="s">
        <v>1266</v>
      </c>
      <c r="B360" s="420"/>
      <c r="C360" s="420"/>
      <c r="D360" s="420"/>
      <c r="E360" s="420"/>
      <c r="F360" s="45"/>
    </row>
    <row r="361" spans="1:6" s="46" customFormat="1" ht="42.75" customHeight="1">
      <c r="A361" s="15" t="s">
        <v>2380</v>
      </c>
      <c r="B361" s="15" t="s">
        <v>2381</v>
      </c>
      <c r="C361" s="15" t="s">
        <v>2382</v>
      </c>
      <c r="D361" s="82">
        <v>26.08</v>
      </c>
      <c r="E361" s="18">
        <f aca="true" t="shared" si="17" ref="E361:E370">D361*1.4</f>
        <v>36.51199999999999</v>
      </c>
      <c r="F361" s="19">
        <f>'Неосновная Одежда'!D361*1.49</f>
        <v>38.859199999999994</v>
      </c>
    </row>
    <row r="362" spans="1:6" s="46" customFormat="1" ht="42.75" customHeight="1">
      <c r="A362" s="15" t="s">
        <v>2383</v>
      </c>
      <c r="B362" s="15" t="s">
        <v>2384</v>
      </c>
      <c r="C362" s="15" t="s">
        <v>2385</v>
      </c>
      <c r="D362" s="82">
        <v>49.35</v>
      </c>
      <c r="E362" s="18">
        <f t="shared" si="17"/>
        <v>69.09</v>
      </c>
      <c r="F362" s="19">
        <f>'Неосновная Одежда'!D362*1.49</f>
        <v>73.53150000000001</v>
      </c>
    </row>
    <row r="363" spans="1:6" s="46" customFormat="1" ht="42.75" customHeight="1">
      <c r="A363" s="15" t="s">
        <v>2386</v>
      </c>
      <c r="B363" s="15" t="s">
        <v>2387</v>
      </c>
      <c r="C363" s="15" t="s">
        <v>2388</v>
      </c>
      <c r="D363" s="82">
        <v>58.06</v>
      </c>
      <c r="E363" s="18">
        <f t="shared" si="17"/>
        <v>81.28399999999999</v>
      </c>
      <c r="F363" s="19">
        <f>'Неосновная Одежда'!D363*1.49</f>
        <v>86.5094</v>
      </c>
    </row>
    <row r="364" spans="1:6" s="46" customFormat="1" ht="42.75" customHeight="1">
      <c r="A364" s="15" t="s">
        <v>2389</v>
      </c>
      <c r="B364" s="15" t="s">
        <v>2390</v>
      </c>
      <c r="C364" s="15" t="s">
        <v>2391</v>
      </c>
      <c r="D364" s="82">
        <v>130.89</v>
      </c>
      <c r="E364" s="18">
        <f t="shared" si="17"/>
        <v>183.24599999999998</v>
      </c>
      <c r="F364" s="19">
        <f>'Неосновная Одежда'!D364*1.49</f>
        <v>195.02609999999999</v>
      </c>
    </row>
    <row r="365" spans="1:6" s="46" customFormat="1" ht="42.75" customHeight="1">
      <c r="A365" s="15" t="s">
        <v>2694</v>
      </c>
      <c r="B365" s="15" t="s">
        <v>2392</v>
      </c>
      <c r="C365" s="15" t="s">
        <v>2367</v>
      </c>
      <c r="D365" s="82">
        <v>100.89</v>
      </c>
      <c r="E365" s="18">
        <f t="shared" si="17"/>
        <v>141.24599999999998</v>
      </c>
      <c r="F365" s="19">
        <f>'Неосновная Одежда'!D365*1.49</f>
        <v>150.3261</v>
      </c>
    </row>
    <row r="366" spans="1:6" s="46" customFormat="1" ht="42.75" customHeight="1">
      <c r="A366" s="15" t="s">
        <v>2368</v>
      </c>
      <c r="B366" s="15" t="s">
        <v>2393</v>
      </c>
      <c r="C366" s="15" t="s">
        <v>2370</v>
      </c>
      <c r="D366" s="82">
        <v>90.86</v>
      </c>
      <c r="E366" s="18">
        <f t="shared" si="17"/>
        <v>127.204</v>
      </c>
      <c r="F366" s="19">
        <f>'Неосновная Одежда'!D366*1.49</f>
        <v>135.38139999999999</v>
      </c>
    </row>
    <row r="367" spans="1:6" s="36" customFormat="1" ht="42.75" customHeight="1">
      <c r="A367" s="15" t="s">
        <v>2394</v>
      </c>
      <c r="B367" s="15" t="s">
        <v>2395</v>
      </c>
      <c r="C367" s="15" t="s">
        <v>2396</v>
      </c>
      <c r="D367" s="82">
        <v>32.41</v>
      </c>
      <c r="E367" s="18">
        <f t="shared" si="17"/>
        <v>45.373999999999995</v>
      </c>
      <c r="F367" s="19">
        <f>'Неосновная Одежда'!D367*1.49</f>
        <v>48.29089999999999</v>
      </c>
    </row>
    <row r="368" spans="1:6" s="36" customFormat="1" ht="42.75" customHeight="1">
      <c r="A368" s="15" t="s">
        <v>2397</v>
      </c>
      <c r="B368" s="15" t="s">
        <v>2398</v>
      </c>
      <c r="C368" s="15" t="s">
        <v>2399</v>
      </c>
      <c r="D368" s="82">
        <v>68.2</v>
      </c>
      <c r="E368" s="18">
        <f t="shared" si="17"/>
        <v>95.48</v>
      </c>
      <c r="F368" s="19">
        <f>'Неосновная Одежда'!D368*1.49</f>
        <v>101.61800000000001</v>
      </c>
    </row>
    <row r="369" spans="1:6" s="36" customFormat="1" ht="42.75" customHeight="1">
      <c r="A369" s="15" t="s">
        <v>2400</v>
      </c>
      <c r="B369" s="15" t="s">
        <v>2401</v>
      </c>
      <c r="C369" s="15" t="s">
        <v>2402</v>
      </c>
      <c r="D369" s="82">
        <v>78.23</v>
      </c>
      <c r="E369" s="18">
        <f t="shared" si="17"/>
        <v>109.522</v>
      </c>
      <c r="F369" s="19">
        <f>'Неосновная Одежда'!D369*1.49</f>
        <v>116.5627</v>
      </c>
    </row>
    <row r="370" spans="1:6" s="36" customFormat="1" ht="42.75" customHeight="1">
      <c r="A370" s="15" t="s">
        <v>2403</v>
      </c>
      <c r="B370" s="15" t="s">
        <v>2404</v>
      </c>
      <c r="C370" s="15" t="s">
        <v>2405</v>
      </c>
      <c r="D370" s="82">
        <v>152.4</v>
      </c>
      <c r="E370" s="18">
        <f t="shared" si="17"/>
        <v>213.35999999999999</v>
      </c>
      <c r="F370" s="19">
        <f>'Неосновная Одежда'!D370*1.49</f>
        <v>227.076</v>
      </c>
    </row>
    <row r="371" spans="1:6" s="36" customFormat="1" ht="19.5" customHeight="1">
      <c r="A371" s="426" t="s">
        <v>2486</v>
      </c>
      <c r="B371" s="426"/>
      <c r="C371" s="426"/>
      <c r="D371" s="426"/>
      <c r="E371" s="426"/>
      <c r="F371" s="35"/>
    </row>
    <row r="372" spans="1:6" s="46" customFormat="1" ht="42.75" customHeight="1">
      <c r="A372" s="15" t="s">
        <v>2406</v>
      </c>
      <c r="B372" s="15" t="s">
        <v>2407</v>
      </c>
      <c r="C372" s="15" t="s">
        <v>2408</v>
      </c>
      <c r="D372" s="82">
        <v>177.03</v>
      </c>
      <c r="E372" s="18">
        <f>D372*1.4</f>
        <v>247.84199999999998</v>
      </c>
      <c r="F372" s="19">
        <f>'Неосновная Одежда'!D372*1.49</f>
        <v>263.7747</v>
      </c>
    </row>
    <row r="373" spans="1:254" ht="17.25" customHeight="1">
      <c r="A373" s="425" t="s">
        <v>2409</v>
      </c>
      <c r="B373" s="425"/>
      <c r="C373" s="425"/>
      <c r="D373" s="425"/>
      <c r="E373" s="425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spans="1:254" ht="14.25" customHeight="1">
      <c r="A374" s="15" t="s">
        <v>2410</v>
      </c>
      <c r="B374" s="15" t="s">
        <v>2411</v>
      </c>
      <c r="C374" s="15" t="s">
        <v>2412</v>
      </c>
      <c r="D374" s="89">
        <v>27.26</v>
      </c>
      <c r="E374" s="77">
        <f>D374*1.5</f>
        <v>40.89</v>
      </c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spans="1:254" ht="28.5" customHeight="1">
      <c r="A375" s="15" t="s">
        <v>2413</v>
      </c>
      <c r="B375" s="15" t="s">
        <v>2414</v>
      </c>
      <c r="C375" s="15" t="s">
        <v>2415</v>
      </c>
      <c r="D375" s="89">
        <v>58.41</v>
      </c>
      <c r="E375" s="77">
        <f>D375*1.5</f>
        <v>87.615</v>
      </c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spans="1:254" ht="28.5" customHeight="1">
      <c r="A376" s="15" t="s">
        <v>2416</v>
      </c>
      <c r="B376" s="15" t="s">
        <v>2417</v>
      </c>
      <c r="C376" s="15" t="s">
        <v>2491</v>
      </c>
      <c r="D376" s="89">
        <v>100.89</v>
      </c>
      <c r="E376" s="77">
        <f>D376*1.5</f>
        <v>151.335</v>
      </c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spans="1:6" s="36" customFormat="1" ht="18.75" customHeight="1">
      <c r="A377" s="420" t="s">
        <v>2418</v>
      </c>
      <c r="B377" s="420"/>
      <c r="C377" s="420"/>
      <c r="D377" s="420"/>
      <c r="E377" s="420"/>
      <c r="F377" s="35"/>
    </row>
    <row r="378" spans="1:6" s="46" customFormat="1" ht="42" customHeight="1">
      <c r="A378" s="15" t="s">
        <v>2419</v>
      </c>
      <c r="B378" s="15" t="s">
        <v>2420</v>
      </c>
      <c r="C378" s="15" t="s">
        <v>2801</v>
      </c>
      <c r="D378" s="82">
        <v>221.66</v>
      </c>
      <c r="E378" s="18">
        <f>D378*1.4</f>
        <v>310.32399999999996</v>
      </c>
      <c r="F378" s="19">
        <f>'Неосновная Одежда'!D378*1.49</f>
        <v>330.2734</v>
      </c>
    </row>
    <row r="379" spans="1:254" ht="17.25" customHeight="1">
      <c r="A379" s="425" t="s">
        <v>2802</v>
      </c>
      <c r="B379" s="425"/>
      <c r="C379" s="425"/>
      <c r="D379" s="425"/>
      <c r="E379" s="425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spans="1:254" ht="28.5" customHeight="1">
      <c r="A380" s="15" t="s">
        <v>2803</v>
      </c>
      <c r="B380" s="15" t="s">
        <v>2804</v>
      </c>
      <c r="C380" s="15" t="s">
        <v>2805</v>
      </c>
      <c r="D380" s="83">
        <v>467.28</v>
      </c>
      <c r="E380" s="77">
        <f>D380*1.5</f>
        <v>700.92</v>
      </c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spans="1:254" ht="28.5" customHeight="1">
      <c r="A381" s="15" t="s">
        <v>2806</v>
      </c>
      <c r="B381" s="15" t="s">
        <v>745</v>
      </c>
      <c r="C381" s="15" t="s">
        <v>746</v>
      </c>
      <c r="D381" s="89">
        <v>3299.87</v>
      </c>
      <c r="E381" s="77">
        <f>D381*1.5</f>
        <v>4949.805</v>
      </c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spans="1:254" ht="14.25" customHeight="1">
      <c r="A382" s="15" t="s">
        <v>747</v>
      </c>
      <c r="B382" s="15" t="s">
        <v>748</v>
      </c>
      <c r="C382" s="15" t="s">
        <v>749</v>
      </c>
      <c r="D382" s="89">
        <v>3990.17</v>
      </c>
      <c r="E382" s="77">
        <f>D382*1.5</f>
        <v>5985.255</v>
      </c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spans="1:6" s="36" customFormat="1" ht="18.75" customHeight="1">
      <c r="A383" s="427" t="s">
        <v>750</v>
      </c>
      <c r="B383" s="427"/>
      <c r="C383" s="427"/>
      <c r="D383" s="427"/>
      <c r="E383" s="427"/>
      <c r="F383" s="35"/>
    </row>
    <row r="384" spans="1:6" s="36" customFormat="1" ht="28.5" customHeight="1">
      <c r="A384" s="15" t="s">
        <v>751</v>
      </c>
      <c r="B384" s="15" t="s">
        <v>752</v>
      </c>
      <c r="C384" s="15" t="s">
        <v>753</v>
      </c>
      <c r="D384" s="82">
        <v>573.21</v>
      </c>
      <c r="E384" s="18">
        <f>D384*1.4</f>
        <v>802.494</v>
      </c>
      <c r="F384" s="19">
        <f>'Неосновная Одежда'!D384*1.49</f>
        <v>854.0829</v>
      </c>
    </row>
    <row r="385" spans="1:6" s="36" customFormat="1" ht="28.5" customHeight="1">
      <c r="A385" s="15" t="s">
        <v>754</v>
      </c>
      <c r="B385" s="15" t="s">
        <v>755</v>
      </c>
      <c r="C385" s="15" t="s">
        <v>756</v>
      </c>
      <c r="D385" s="92">
        <v>1149.94</v>
      </c>
      <c r="E385" s="50">
        <f>D385*1.4</f>
        <v>1609.916</v>
      </c>
      <c r="F385" s="19">
        <f>'Неосновная Одежда'!D385*1.49</f>
        <v>1713.4106000000002</v>
      </c>
    </row>
    <row r="386" spans="1:6" s="38" customFormat="1" ht="28.5" customHeight="1">
      <c r="A386" s="15" t="s">
        <v>757</v>
      </c>
      <c r="B386" s="15" t="s">
        <v>758</v>
      </c>
      <c r="C386" s="15" t="s">
        <v>759</v>
      </c>
      <c r="D386" s="93">
        <v>3271.79</v>
      </c>
      <c r="E386" s="94">
        <f>D386*1.4</f>
        <v>4580.505999999999</v>
      </c>
      <c r="F386" s="19">
        <f>'Неосновная Одежда'!D386*1.49</f>
        <v>4874.9671</v>
      </c>
    </row>
    <row r="387" spans="1:6" s="38" customFormat="1" ht="28.5" customHeight="1">
      <c r="A387" s="15" t="s">
        <v>760</v>
      </c>
      <c r="B387" s="15" t="s">
        <v>761</v>
      </c>
      <c r="C387" s="15" t="s">
        <v>762</v>
      </c>
      <c r="D387" s="82">
        <v>3271.79</v>
      </c>
      <c r="E387" s="18">
        <f>D387*1.4</f>
        <v>4580.505999999999</v>
      </c>
      <c r="F387" s="19">
        <f>'Неосновная Одежда'!D387*1.49</f>
        <v>4874.9671</v>
      </c>
    </row>
    <row r="388" spans="1:6" s="38" customFormat="1" ht="18.75" customHeight="1">
      <c r="A388" s="426" t="s">
        <v>763</v>
      </c>
      <c r="B388" s="426"/>
      <c r="C388" s="426"/>
      <c r="D388" s="426"/>
      <c r="E388" s="426"/>
      <c r="F388" s="51"/>
    </row>
    <row r="389" spans="1:6" s="46" customFormat="1" ht="28.5" customHeight="1">
      <c r="A389" s="15" t="s">
        <v>764</v>
      </c>
      <c r="B389" s="15" t="s">
        <v>765</v>
      </c>
      <c r="C389" s="15" t="s">
        <v>766</v>
      </c>
      <c r="D389" s="82">
        <v>255.26</v>
      </c>
      <c r="E389" s="18">
        <f aca="true" t="shared" si="18" ref="E389:E411">D389*1.4</f>
        <v>357.364</v>
      </c>
      <c r="F389" s="19">
        <f>'Неосновная Одежда'!D389*1.49</f>
        <v>380.3374</v>
      </c>
    </row>
    <row r="390" spans="1:6" s="46" customFormat="1" ht="28.5" customHeight="1">
      <c r="A390" s="15" t="s">
        <v>767</v>
      </c>
      <c r="B390" s="15" t="s">
        <v>768</v>
      </c>
      <c r="C390" s="15" t="s">
        <v>769</v>
      </c>
      <c r="D390" s="82">
        <v>345.03</v>
      </c>
      <c r="E390" s="18">
        <f t="shared" si="18"/>
        <v>483.0419999999999</v>
      </c>
      <c r="F390" s="19">
        <f>'Неосновная Одежда'!D390*1.49</f>
        <v>514.0947</v>
      </c>
    </row>
    <row r="391" spans="1:6" s="36" customFormat="1" ht="39.75" customHeight="1">
      <c r="A391" s="15" t="s">
        <v>770</v>
      </c>
      <c r="B391" s="15" t="s">
        <v>771</v>
      </c>
      <c r="C391" s="15" t="s">
        <v>772</v>
      </c>
      <c r="D391" s="82">
        <v>293.88</v>
      </c>
      <c r="E391" s="18">
        <f t="shared" si="18"/>
        <v>411.43199999999996</v>
      </c>
      <c r="F391" s="19">
        <f>'Неосновная Одежда'!D391*1.49</f>
        <v>437.8812</v>
      </c>
    </row>
    <row r="392" spans="1:6" s="36" customFormat="1" ht="39.75" customHeight="1">
      <c r="A392" s="15" t="s">
        <v>773</v>
      </c>
      <c r="B392" s="15" t="s">
        <v>774</v>
      </c>
      <c r="C392" s="15" t="s">
        <v>772</v>
      </c>
      <c r="D392" s="82">
        <v>478.49</v>
      </c>
      <c r="E392" s="18">
        <f t="shared" si="18"/>
        <v>669.886</v>
      </c>
      <c r="F392" s="19">
        <f>'Неосновная Одежда'!D392*1.49</f>
        <v>712.9501</v>
      </c>
    </row>
    <row r="393" spans="1:6" s="36" customFormat="1" ht="39.75" customHeight="1">
      <c r="A393" s="15" t="s">
        <v>775</v>
      </c>
      <c r="B393" s="15" t="s">
        <v>776</v>
      </c>
      <c r="C393" s="15" t="s">
        <v>777</v>
      </c>
      <c r="D393" s="82">
        <v>420.26</v>
      </c>
      <c r="E393" s="18">
        <f t="shared" si="18"/>
        <v>588.3639999999999</v>
      </c>
      <c r="F393" s="19">
        <f>'Неосновная Одежда'!D393*1.49</f>
        <v>626.1874</v>
      </c>
    </row>
    <row r="394" spans="1:6" s="46" customFormat="1" ht="39.75" customHeight="1">
      <c r="A394" s="15" t="s">
        <v>778</v>
      </c>
      <c r="B394" s="15" t="s">
        <v>779</v>
      </c>
      <c r="C394" s="15" t="s">
        <v>777</v>
      </c>
      <c r="D394" s="82">
        <v>685.58</v>
      </c>
      <c r="E394" s="18">
        <f t="shared" si="18"/>
        <v>959.812</v>
      </c>
      <c r="F394" s="19">
        <f>'Неосновная Одежда'!D394*1.49</f>
        <v>1021.5142000000001</v>
      </c>
    </row>
    <row r="395" spans="1:6" s="36" customFormat="1" ht="39.75" customHeight="1">
      <c r="A395" s="15" t="s">
        <v>780</v>
      </c>
      <c r="B395" s="15" t="s">
        <v>781</v>
      </c>
      <c r="C395" s="15" t="s">
        <v>782</v>
      </c>
      <c r="D395" s="82">
        <v>509.52</v>
      </c>
      <c r="E395" s="18">
        <f t="shared" si="18"/>
        <v>713.328</v>
      </c>
      <c r="F395" s="19">
        <f>'Неосновная Одежда'!D395*1.49</f>
        <v>759.1848</v>
      </c>
    </row>
    <row r="396" spans="1:6" s="46" customFormat="1" ht="28.5" customHeight="1">
      <c r="A396" s="15" t="s">
        <v>783</v>
      </c>
      <c r="B396" s="15" t="s">
        <v>784</v>
      </c>
      <c r="C396" s="15" t="s">
        <v>785</v>
      </c>
      <c r="D396" s="82">
        <v>208.62</v>
      </c>
      <c r="E396" s="18">
        <f t="shared" si="18"/>
        <v>292.068</v>
      </c>
      <c r="F396" s="19">
        <f>'Неосновная Одежда'!D396*1.49</f>
        <v>310.8438</v>
      </c>
    </row>
    <row r="397" spans="1:6" s="46" customFormat="1" ht="28.5" customHeight="1">
      <c r="A397" s="15" t="s">
        <v>786</v>
      </c>
      <c r="B397" s="15" t="s">
        <v>787</v>
      </c>
      <c r="C397" s="15" t="s">
        <v>788</v>
      </c>
      <c r="D397" s="82">
        <v>413</v>
      </c>
      <c r="E397" s="18">
        <f t="shared" si="18"/>
        <v>578.1999999999999</v>
      </c>
      <c r="F397" s="19">
        <f>'Неосновная Одежда'!D397*1.49</f>
        <v>615.37</v>
      </c>
    </row>
    <row r="398" spans="1:6" s="46" customFormat="1" ht="28.5" customHeight="1">
      <c r="A398" s="15" t="s">
        <v>789</v>
      </c>
      <c r="B398" s="15" t="s">
        <v>790</v>
      </c>
      <c r="C398" s="15" t="s">
        <v>791</v>
      </c>
      <c r="D398" s="82">
        <v>333</v>
      </c>
      <c r="E398" s="18">
        <f t="shared" si="18"/>
        <v>466.2</v>
      </c>
      <c r="F398" s="19">
        <f>'Неосновная Одежда'!D398*1.49</f>
        <v>496.17</v>
      </c>
    </row>
    <row r="399" spans="1:6" s="46" customFormat="1" ht="28.5" customHeight="1">
      <c r="A399" s="15" t="s">
        <v>792</v>
      </c>
      <c r="B399" s="15" t="s">
        <v>793</v>
      </c>
      <c r="C399" s="15" t="s">
        <v>791</v>
      </c>
      <c r="D399" s="82">
        <v>424.77</v>
      </c>
      <c r="E399" s="18">
        <f t="shared" si="18"/>
        <v>594.6779999999999</v>
      </c>
      <c r="F399" s="19">
        <f>'Неосновная Одежда'!D399*1.49</f>
        <v>632.9073</v>
      </c>
    </row>
    <row r="400" spans="1:6" s="36" customFormat="1" ht="28.5" customHeight="1">
      <c r="A400" s="15" t="s">
        <v>794</v>
      </c>
      <c r="B400" s="15" t="s">
        <v>795</v>
      </c>
      <c r="C400" s="15" t="s">
        <v>796</v>
      </c>
      <c r="D400" s="82">
        <v>339.25</v>
      </c>
      <c r="E400" s="18">
        <f t="shared" si="18"/>
        <v>474.95</v>
      </c>
      <c r="F400" s="19">
        <f>'Неосновная Одежда'!D400*1.49</f>
        <v>505.4825</v>
      </c>
    </row>
    <row r="401" spans="1:6" s="36" customFormat="1" ht="28.5" customHeight="1">
      <c r="A401" s="15" t="s">
        <v>797</v>
      </c>
      <c r="B401" s="15" t="s">
        <v>798</v>
      </c>
      <c r="C401" s="15" t="s">
        <v>799</v>
      </c>
      <c r="D401" s="82">
        <v>444.33</v>
      </c>
      <c r="E401" s="18">
        <f t="shared" si="18"/>
        <v>622.0619999999999</v>
      </c>
      <c r="F401" s="19">
        <f>'Неосновная Одежда'!D401*1.49</f>
        <v>662.0517</v>
      </c>
    </row>
    <row r="402" spans="1:6" s="36" customFormat="1" ht="28.5" customHeight="1">
      <c r="A402" s="15" t="s">
        <v>800</v>
      </c>
      <c r="B402" s="15" t="s">
        <v>801</v>
      </c>
      <c r="C402" s="15" t="s">
        <v>802</v>
      </c>
      <c r="D402" s="82">
        <v>424.77</v>
      </c>
      <c r="E402" s="18">
        <f t="shared" si="18"/>
        <v>594.6779999999999</v>
      </c>
      <c r="F402" s="19">
        <f>'Неосновная Одежда'!D402*1.49</f>
        <v>632.9073</v>
      </c>
    </row>
    <row r="403" spans="1:6" s="36" customFormat="1" ht="28.5" customHeight="1">
      <c r="A403" s="15" t="s">
        <v>803</v>
      </c>
      <c r="B403" s="15" t="s">
        <v>804</v>
      </c>
      <c r="C403" s="15" t="s">
        <v>805</v>
      </c>
      <c r="D403" s="82">
        <v>474.42</v>
      </c>
      <c r="E403" s="18">
        <f t="shared" si="18"/>
        <v>664.188</v>
      </c>
      <c r="F403" s="19">
        <f>'Неосновная Одежда'!D403*1.49</f>
        <v>706.8858</v>
      </c>
    </row>
    <row r="404" spans="1:6" s="46" customFormat="1" ht="28.5" customHeight="1">
      <c r="A404" s="15" t="s">
        <v>806</v>
      </c>
      <c r="B404" s="15" t="s">
        <v>807</v>
      </c>
      <c r="C404" s="15" t="s">
        <v>808</v>
      </c>
      <c r="D404" s="82">
        <v>554.16</v>
      </c>
      <c r="E404" s="18">
        <f t="shared" si="18"/>
        <v>775.824</v>
      </c>
      <c r="F404" s="19">
        <f>'Неосновная Одежда'!D404*1.49</f>
        <v>825.6984</v>
      </c>
    </row>
    <row r="405" spans="1:6" s="46" customFormat="1" ht="28.5" customHeight="1">
      <c r="A405" s="15" t="s">
        <v>809</v>
      </c>
      <c r="B405" s="15" t="s">
        <v>810</v>
      </c>
      <c r="C405" s="15" t="s">
        <v>811</v>
      </c>
      <c r="D405" s="82">
        <v>322.46</v>
      </c>
      <c r="E405" s="18">
        <f t="shared" si="18"/>
        <v>451.44399999999996</v>
      </c>
      <c r="F405" s="19">
        <f>'Неосновная Одежда'!D405*1.49</f>
        <v>480.4654</v>
      </c>
    </row>
    <row r="406" spans="1:6" s="36" customFormat="1" ht="28.5" customHeight="1">
      <c r="A406" s="15" t="s">
        <v>812</v>
      </c>
      <c r="B406" s="15" t="s">
        <v>813</v>
      </c>
      <c r="C406" s="15" t="s">
        <v>814</v>
      </c>
      <c r="D406" s="82">
        <v>100.3</v>
      </c>
      <c r="E406" s="18">
        <f t="shared" si="18"/>
        <v>140.42</v>
      </c>
      <c r="F406" s="19">
        <f>'Неосновная Одежда'!D406*1.49</f>
        <v>149.447</v>
      </c>
    </row>
    <row r="407" spans="1:6" s="36" customFormat="1" ht="28.5" customHeight="1">
      <c r="A407" s="15" t="s">
        <v>815</v>
      </c>
      <c r="B407" s="15" t="s">
        <v>816</v>
      </c>
      <c r="C407" s="15" t="s">
        <v>817</v>
      </c>
      <c r="D407" s="82">
        <v>50.15</v>
      </c>
      <c r="E407" s="18">
        <f t="shared" si="18"/>
        <v>70.21</v>
      </c>
      <c r="F407" s="19">
        <f>'Неосновная Одежда'!D407*1.49</f>
        <v>74.7235</v>
      </c>
    </row>
    <row r="408" spans="1:6" s="36" customFormat="1" ht="39.75" customHeight="1">
      <c r="A408" s="15" t="s">
        <v>818</v>
      </c>
      <c r="B408" s="15" t="s">
        <v>819</v>
      </c>
      <c r="C408" s="15" t="s">
        <v>820</v>
      </c>
      <c r="D408" s="82">
        <v>645.43</v>
      </c>
      <c r="E408" s="18">
        <f t="shared" si="18"/>
        <v>903.6019999999999</v>
      </c>
      <c r="F408" s="19">
        <f>'Неосновная Одежда'!D408*1.49</f>
        <v>961.6906999999999</v>
      </c>
    </row>
    <row r="409" spans="1:6" s="36" customFormat="1" ht="41.25" customHeight="1">
      <c r="A409" s="15" t="s">
        <v>821</v>
      </c>
      <c r="B409" s="15" t="s">
        <v>2895</v>
      </c>
      <c r="C409" s="15" t="s">
        <v>2896</v>
      </c>
      <c r="D409" s="82">
        <v>1519.13</v>
      </c>
      <c r="E409" s="18">
        <f t="shared" si="18"/>
        <v>2126.782</v>
      </c>
      <c r="F409" s="19">
        <f>'Неосновная Одежда'!D409*1.49</f>
        <v>2263.5037</v>
      </c>
    </row>
    <row r="410" spans="1:6" s="36" customFormat="1" ht="53.25" customHeight="1">
      <c r="A410" s="15" t="s">
        <v>2897</v>
      </c>
      <c r="B410" s="15" t="s">
        <v>2898</v>
      </c>
      <c r="C410" s="15" t="s">
        <v>2899</v>
      </c>
      <c r="D410" s="82">
        <v>1974.87</v>
      </c>
      <c r="E410" s="18">
        <f t="shared" si="18"/>
        <v>2764.8179999999998</v>
      </c>
      <c r="F410" s="19">
        <f>'Неосновная Одежда'!D410*1.49</f>
        <v>2942.5562999999997</v>
      </c>
    </row>
    <row r="411" spans="1:6" s="46" customFormat="1" ht="42.75" customHeight="1">
      <c r="A411" s="15" t="s">
        <v>2900</v>
      </c>
      <c r="B411" s="15" t="s">
        <v>2901</v>
      </c>
      <c r="C411" s="15" t="s">
        <v>2902</v>
      </c>
      <c r="D411" s="82">
        <v>1677.82</v>
      </c>
      <c r="E411" s="18">
        <f t="shared" si="18"/>
        <v>2348.948</v>
      </c>
      <c r="F411" s="19">
        <f>'Неосновная Одежда'!D411*1.49</f>
        <v>2499.9518</v>
      </c>
    </row>
    <row r="412" spans="1:254" ht="28.5" customHeight="1">
      <c r="A412" s="15" t="s">
        <v>2903</v>
      </c>
      <c r="B412" s="15" t="s">
        <v>2904</v>
      </c>
      <c r="C412" s="15" t="s">
        <v>2905</v>
      </c>
      <c r="D412" s="89">
        <v>201.19</v>
      </c>
      <c r="E412" s="77">
        <f aca="true" t="shared" si="19" ref="E412:E420">D412*1.5</f>
        <v>301.78499999999997</v>
      </c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</row>
    <row r="413" spans="1:254" ht="28.5" customHeight="1">
      <c r="A413" s="15" t="s">
        <v>2906</v>
      </c>
      <c r="B413" s="15" t="s">
        <v>2907</v>
      </c>
      <c r="C413" s="15" t="s">
        <v>2908</v>
      </c>
      <c r="D413" s="89">
        <v>282.02</v>
      </c>
      <c r="E413" s="77">
        <f t="shared" si="19"/>
        <v>423.03</v>
      </c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</row>
    <row r="414" spans="1:254" ht="28.5" customHeight="1">
      <c r="A414" s="15" t="s">
        <v>2909</v>
      </c>
      <c r="B414" s="15" t="s">
        <v>2910</v>
      </c>
      <c r="C414" s="15" t="s">
        <v>2911</v>
      </c>
      <c r="D414" s="89">
        <v>290.87</v>
      </c>
      <c r="E414" s="77">
        <f t="shared" si="19"/>
        <v>436.305</v>
      </c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</row>
    <row r="415" spans="1:254" ht="28.5" customHeight="1">
      <c r="A415" s="15" t="s">
        <v>2912</v>
      </c>
      <c r="B415" s="15" t="s">
        <v>2913</v>
      </c>
      <c r="C415" s="15" t="s">
        <v>2914</v>
      </c>
      <c r="D415" s="89">
        <v>469.64</v>
      </c>
      <c r="E415" s="77">
        <f t="shared" si="19"/>
        <v>704.46</v>
      </c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</row>
    <row r="416" spans="1:254" ht="28.5" customHeight="1">
      <c r="A416" s="15" t="s">
        <v>2915</v>
      </c>
      <c r="B416" s="15" t="s">
        <v>2916</v>
      </c>
      <c r="C416" s="15" t="s">
        <v>2917</v>
      </c>
      <c r="D416" s="89">
        <v>1450.22</v>
      </c>
      <c r="E416" s="77">
        <f t="shared" si="19"/>
        <v>2175.33</v>
      </c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</row>
    <row r="417" spans="1:254" ht="14.25" customHeight="1">
      <c r="A417" s="15" t="s">
        <v>2918</v>
      </c>
      <c r="B417" s="15" t="s">
        <v>2919</v>
      </c>
      <c r="C417" s="15" t="s">
        <v>2920</v>
      </c>
      <c r="D417" s="89">
        <v>293.23</v>
      </c>
      <c r="E417" s="77">
        <f t="shared" si="19"/>
        <v>439.845</v>
      </c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</row>
    <row r="418" spans="1:254" ht="14.25" customHeight="1">
      <c r="A418" s="15" t="s">
        <v>2921</v>
      </c>
      <c r="B418" s="15" t="s">
        <v>2922</v>
      </c>
      <c r="C418" s="15" t="s">
        <v>2923</v>
      </c>
      <c r="D418" s="89">
        <v>292.05</v>
      </c>
      <c r="E418" s="77">
        <f t="shared" si="19"/>
        <v>438.07500000000005</v>
      </c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</row>
    <row r="419" spans="1:254" ht="28.5" customHeight="1">
      <c r="A419" s="15" t="s">
        <v>2924</v>
      </c>
      <c r="B419" s="15" t="s">
        <v>2925</v>
      </c>
      <c r="C419" s="15" t="s">
        <v>2926</v>
      </c>
      <c r="D419" s="89">
        <v>254.88</v>
      </c>
      <c r="E419" s="77">
        <f t="shared" si="19"/>
        <v>382.32</v>
      </c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</row>
    <row r="420" spans="1:254" ht="28.5" customHeight="1">
      <c r="A420" s="15" t="s">
        <v>2927</v>
      </c>
      <c r="B420" s="15" t="s">
        <v>2928</v>
      </c>
      <c r="C420" s="15" t="s">
        <v>2929</v>
      </c>
      <c r="D420" s="89">
        <v>810.07</v>
      </c>
      <c r="E420" s="77">
        <f t="shared" si="19"/>
        <v>1215.105</v>
      </c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</row>
    <row r="421" spans="1:6" s="46" customFormat="1" ht="18.75" customHeight="1">
      <c r="A421" s="420" t="s">
        <v>2930</v>
      </c>
      <c r="B421" s="420"/>
      <c r="C421" s="420"/>
      <c r="D421" s="420"/>
      <c r="E421" s="420"/>
      <c r="F421" s="45"/>
    </row>
    <row r="422" spans="1:6" s="36" customFormat="1" ht="18.75" customHeight="1">
      <c r="A422" s="420" t="s">
        <v>2527</v>
      </c>
      <c r="B422" s="420"/>
      <c r="C422" s="420"/>
      <c r="D422" s="420"/>
      <c r="E422" s="420"/>
      <c r="F422" s="35"/>
    </row>
    <row r="423" spans="1:6" s="36" customFormat="1" ht="15" customHeight="1">
      <c r="A423" s="15" t="s">
        <v>2931</v>
      </c>
      <c r="B423" s="15" t="s">
        <v>2932</v>
      </c>
      <c r="C423" s="15" t="s">
        <v>2933</v>
      </c>
      <c r="D423" s="24">
        <v>2529.57</v>
      </c>
      <c r="E423" s="18">
        <f>D423*1.4</f>
        <v>3541.398</v>
      </c>
      <c r="F423" s="19">
        <f>'Неосновная Одежда'!D423*1.49</f>
        <v>3769.0593000000003</v>
      </c>
    </row>
    <row r="424" spans="1:6" s="36" customFormat="1" ht="15" customHeight="1">
      <c r="A424" s="15" t="s">
        <v>2934</v>
      </c>
      <c r="B424" s="15" t="s">
        <v>2935</v>
      </c>
      <c r="C424" s="15" t="s">
        <v>2936</v>
      </c>
      <c r="D424" s="95">
        <v>1043.71</v>
      </c>
      <c r="E424" s="18">
        <f>D424*1.4</f>
        <v>1461.194</v>
      </c>
      <c r="F424" s="19">
        <f>'Неосновная Одежда'!D424*1.49</f>
        <v>1555.1279</v>
      </c>
    </row>
    <row r="425" spans="1:6" s="36" customFormat="1" ht="33.75" customHeight="1">
      <c r="A425" s="15" t="s">
        <v>2937</v>
      </c>
      <c r="B425" s="15" t="s">
        <v>2938</v>
      </c>
      <c r="C425" s="15" t="s">
        <v>2939</v>
      </c>
      <c r="D425" s="95">
        <v>5029.16</v>
      </c>
      <c r="E425" s="50">
        <f>D425*1.4</f>
        <v>7040.824</v>
      </c>
      <c r="F425" s="19">
        <f>'Неосновная Одежда'!D425*1.49</f>
        <v>7493.448399999999</v>
      </c>
    </row>
    <row r="426" spans="1:254" ht="17.25" customHeight="1">
      <c r="A426" s="423" t="s">
        <v>3330</v>
      </c>
      <c r="B426" s="423"/>
      <c r="C426" s="423"/>
      <c r="D426" s="423"/>
      <c r="E426" s="423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</row>
    <row r="427" spans="1:254" ht="28.5" customHeight="1">
      <c r="A427" s="67" t="s">
        <v>3331</v>
      </c>
      <c r="B427" s="67" t="s">
        <v>3332</v>
      </c>
      <c r="C427" s="67" t="s">
        <v>3333</v>
      </c>
      <c r="D427" s="96">
        <v>8606.33</v>
      </c>
      <c r="E427" s="79">
        <f aca="true" t="shared" si="20" ref="E427:E450">D427*1.4</f>
        <v>12048.862</v>
      </c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</row>
    <row r="428" spans="1:254" ht="28.5" customHeight="1">
      <c r="A428" s="15" t="s">
        <v>3334</v>
      </c>
      <c r="B428" s="15" t="s">
        <v>3335</v>
      </c>
      <c r="C428" s="15" t="s">
        <v>3336</v>
      </c>
      <c r="D428" s="97">
        <v>12213</v>
      </c>
      <c r="E428" s="79">
        <f t="shared" si="20"/>
        <v>17098.2</v>
      </c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</row>
    <row r="429" spans="1:254" ht="14.25" customHeight="1">
      <c r="A429" s="15" t="s">
        <v>3337</v>
      </c>
      <c r="B429" s="15" t="s">
        <v>3338</v>
      </c>
      <c r="C429" s="15" t="s">
        <v>3339</v>
      </c>
      <c r="D429" s="97">
        <v>323.91</v>
      </c>
      <c r="E429" s="79">
        <f t="shared" si="20"/>
        <v>453.474</v>
      </c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</row>
    <row r="430" spans="1:254" ht="14.25" customHeight="1">
      <c r="A430" s="15" t="s">
        <v>3340</v>
      </c>
      <c r="B430" s="15" t="s">
        <v>3341</v>
      </c>
      <c r="C430" s="15" t="s">
        <v>3342</v>
      </c>
      <c r="D430" s="97">
        <v>395.3</v>
      </c>
      <c r="E430" s="79">
        <f t="shared" si="20"/>
        <v>553.42</v>
      </c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</row>
    <row r="431" spans="1:254" ht="28.5" customHeight="1">
      <c r="A431" s="15" t="s">
        <v>3343</v>
      </c>
      <c r="B431" s="15" t="s">
        <v>3344</v>
      </c>
      <c r="C431" s="15" t="s">
        <v>3339</v>
      </c>
      <c r="D431" s="97">
        <v>507.4</v>
      </c>
      <c r="E431" s="79">
        <f t="shared" si="20"/>
        <v>710.3599999999999</v>
      </c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</row>
    <row r="432" spans="1:254" ht="14.25" customHeight="1">
      <c r="A432" s="15" t="s">
        <v>3345</v>
      </c>
      <c r="B432" s="15" t="s">
        <v>3346</v>
      </c>
      <c r="C432" s="15" t="s">
        <v>3347</v>
      </c>
      <c r="D432" s="97">
        <v>577.61</v>
      </c>
      <c r="E432" s="79">
        <f t="shared" si="20"/>
        <v>808.654</v>
      </c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</row>
    <row r="433" spans="1:254" ht="28.5" customHeight="1">
      <c r="A433" s="15" t="s">
        <v>3348</v>
      </c>
      <c r="B433" s="15" t="s">
        <v>3349</v>
      </c>
      <c r="C433" s="15"/>
      <c r="D433" s="97">
        <v>464.33</v>
      </c>
      <c r="E433" s="79">
        <f t="shared" si="20"/>
        <v>650.0619999999999</v>
      </c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</row>
    <row r="434" spans="1:254" ht="14.25" customHeight="1">
      <c r="A434" s="15" t="s">
        <v>3350</v>
      </c>
      <c r="B434" s="15" t="s">
        <v>3351</v>
      </c>
      <c r="C434" s="15"/>
      <c r="D434" s="97">
        <v>712.13</v>
      </c>
      <c r="E434" s="79">
        <f t="shared" si="20"/>
        <v>996.982</v>
      </c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</row>
    <row r="435" spans="1:254" ht="28.5" customHeight="1">
      <c r="A435" s="15" t="s">
        <v>3352</v>
      </c>
      <c r="B435" s="15" t="s">
        <v>3353</v>
      </c>
      <c r="C435" s="15"/>
      <c r="D435" s="97">
        <v>1937.56</v>
      </c>
      <c r="E435" s="79">
        <f t="shared" si="20"/>
        <v>2712.584</v>
      </c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</row>
    <row r="436" spans="1:254" ht="28.5" customHeight="1">
      <c r="A436" s="15" t="s">
        <v>3354</v>
      </c>
      <c r="B436" s="15" t="s">
        <v>3355</v>
      </c>
      <c r="C436" s="15"/>
      <c r="D436" s="97">
        <v>984.71</v>
      </c>
      <c r="E436" s="79">
        <f t="shared" si="20"/>
        <v>1378.594</v>
      </c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</row>
    <row r="437" spans="1:254" ht="14.25" customHeight="1">
      <c r="A437" s="15" t="s">
        <v>3356</v>
      </c>
      <c r="B437" s="15" t="s">
        <v>3357</v>
      </c>
      <c r="C437" s="15"/>
      <c r="D437" s="97">
        <v>6199.72</v>
      </c>
      <c r="E437" s="79">
        <f t="shared" si="20"/>
        <v>8679.608</v>
      </c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</row>
    <row r="438" spans="1:254" ht="42.75" customHeight="1">
      <c r="A438" s="15" t="s">
        <v>3358</v>
      </c>
      <c r="B438" s="15" t="s">
        <v>3359</v>
      </c>
      <c r="C438" s="15" t="s">
        <v>3360</v>
      </c>
      <c r="D438" s="89">
        <v>24128.05</v>
      </c>
      <c r="E438" s="79">
        <f t="shared" si="20"/>
        <v>33779.27</v>
      </c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</row>
    <row r="439" spans="1:254" ht="28.5" customHeight="1">
      <c r="A439" s="15" t="s">
        <v>3361</v>
      </c>
      <c r="B439" s="15" t="s">
        <v>3362</v>
      </c>
      <c r="C439" s="15" t="s">
        <v>3363</v>
      </c>
      <c r="D439" s="89">
        <v>3891.05</v>
      </c>
      <c r="E439" s="79">
        <f t="shared" si="20"/>
        <v>5447.47</v>
      </c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</row>
    <row r="440" spans="1:254" ht="28.5" customHeight="1">
      <c r="A440" s="15" t="s">
        <v>3364</v>
      </c>
      <c r="B440" s="15" t="s">
        <v>3365</v>
      </c>
      <c r="C440" s="15" t="s">
        <v>3363</v>
      </c>
      <c r="D440" s="89">
        <v>6899.46</v>
      </c>
      <c r="E440" s="79">
        <f t="shared" si="20"/>
        <v>9659.243999999999</v>
      </c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</row>
    <row r="441" spans="1:254" ht="28.5" customHeight="1">
      <c r="A441" s="15" t="s">
        <v>3366</v>
      </c>
      <c r="B441" s="15" t="s">
        <v>3367</v>
      </c>
      <c r="C441" s="15" t="s">
        <v>3363</v>
      </c>
      <c r="D441" s="89">
        <v>5920.06</v>
      </c>
      <c r="E441" s="79">
        <f t="shared" si="20"/>
        <v>8288.084</v>
      </c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</row>
    <row r="442" spans="1:254" ht="28.5" customHeight="1">
      <c r="A442" s="15" t="s">
        <v>3368</v>
      </c>
      <c r="B442" s="15" t="s">
        <v>3369</v>
      </c>
      <c r="C442" s="15" t="s">
        <v>3370</v>
      </c>
      <c r="D442" s="89">
        <v>4953.64</v>
      </c>
      <c r="E442" s="79">
        <f t="shared" si="20"/>
        <v>6935.0960000000005</v>
      </c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</row>
    <row r="443" spans="1:254" ht="28.5" customHeight="1">
      <c r="A443" s="15" t="s">
        <v>3371</v>
      </c>
      <c r="B443" s="15" t="s">
        <v>3372</v>
      </c>
      <c r="C443" s="15" t="s">
        <v>3373</v>
      </c>
      <c r="D443" s="89">
        <v>7206.26</v>
      </c>
      <c r="E443" s="79">
        <f t="shared" si="20"/>
        <v>10088.764</v>
      </c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</row>
    <row r="444" spans="1:254" ht="17.25" customHeight="1">
      <c r="A444" s="15" t="s">
        <v>3374</v>
      </c>
      <c r="B444" s="15" t="s">
        <v>3375</v>
      </c>
      <c r="C444" s="15" t="s">
        <v>3376</v>
      </c>
      <c r="D444" s="89">
        <v>2342.3</v>
      </c>
      <c r="E444" s="79">
        <f t="shared" si="20"/>
        <v>3279.2200000000003</v>
      </c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</row>
    <row r="445" spans="1:254" ht="28.5" customHeight="1">
      <c r="A445" s="15" t="s">
        <v>3377</v>
      </c>
      <c r="B445" s="15" t="s">
        <v>3378</v>
      </c>
      <c r="C445" s="15" t="s">
        <v>3379</v>
      </c>
      <c r="D445" s="89">
        <v>32049.98</v>
      </c>
      <c r="E445" s="79">
        <f t="shared" si="20"/>
        <v>44869.971999999994</v>
      </c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</row>
    <row r="446" spans="1:254" ht="14.25" customHeight="1">
      <c r="A446" s="15" t="s">
        <v>3380</v>
      </c>
      <c r="B446" s="15" t="s">
        <v>3381</v>
      </c>
      <c r="C446" s="15" t="s">
        <v>3382</v>
      </c>
      <c r="D446" s="89">
        <v>8667.1</v>
      </c>
      <c r="E446" s="79">
        <f t="shared" si="20"/>
        <v>12133.94</v>
      </c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</row>
    <row r="447" spans="1:254" ht="28.5" customHeight="1">
      <c r="A447" s="15" t="s">
        <v>3383</v>
      </c>
      <c r="B447" s="15" t="s">
        <v>3384</v>
      </c>
      <c r="C447" s="15" t="s">
        <v>3385</v>
      </c>
      <c r="D447" s="89">
        <v>24256.08</v>
      </c>
      <c r="E447" s="79">
        <f t="shared" si="20"/>
        <v>33958.512</v>
      </c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</row>
    <row r="448" spans="1:254" ht="28.5" customHeight="1">
      <c r="A448" s="15" t="s">
        <v>3386</v>
      </c>
      <c r="B448" s="15" t="s">
        <v>3387</v>
      </c>
      <c r="C448" s="15" t="s">
        <v>3388</v>
      </c>
      <c r="D448" s="89">
        <v>26404.86</v>
      </c>
      <c r="E448" s="79">
        <f t="shared" si="20"/>
        <v>36966.804</v>
      </c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</row>
    <row r="449" spans="1:254" ht="14.25" customHeight="1">
      <c r="A449" s="15" t="s">
        <v>3389</v>
      </c>
      <c r="B449" s="15" t="s">
        <v>3390</v>
      </c>
      <c r="C449" s="15" t="s">
        <v>3391</v>
      </c>
      <c r="D449" s="89">
        <v>566214.15</v>
      </c>
      <c r="E449" s="79">
        <f t="shared" si="20"/>
        <v>792699.8099999999</v>
      </c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</row>
    <row r="450" spans="1:254" ht="28.5" customHeight="1">
      <c r="A450" s="71" t="s">
        <v>3392</v>
      </c>
      <c r="B450" s="71" t="s">
        <v>3393</v>
      </c>
      <c r="C450" s="71" t="s">
        <v>3394</v>
      </c>
      <c r="D450" s="98">
        <v>61292.15</v>
      </c>
      <c r="E450" s="79">
        <f t="shared" si="20"/>
        <v>85809.01</v>
      </c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</row>
    <row r="451" spans="1:254" ht="17.25" customHeight="1">
      <c r="A451" s="423" t="s">
        <v>3395</v>
      </c>
      <c r="B451" s="423"/>
      <c r="C451" s="423"/>
      <c r="D451" s="423"/>
      <c r="E451" s="423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</row>
    <row r="452" spans="1:254" ht="28.5" customHeight="1">
      <c r="A452" s="67" t="s">
        <v>3396</v>
      </c>
      <c r="B452" s="67" t="s">
        <v>3397</v>
      </c>
      <c r="C452" s="67" t="s">
        <v>3398</v>
      </c>
      <c r="D452" s="99">
        <v>15499.89</v>
      </c>
      <c r="E452" s="100">
        <f>D452*1.25</f>
        <v>19374.8625</v>
      </c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</row>
    <row r="453" spans="1:254" ht="14.25" customHeight="1">
      <c r="A453" s="15" t="s">
        <v>3399</v>
      </c>
      <c r="B453" s="15" t="s">
        <v>3400</v>
      </c>
      <c r="C453" s="15" t="s">
        <v>3401</v>
      </c>
      <c r="D453" s="89">
        <v>16756</v>
      </c>
      <c r="E453" s="100">
        <f>D453*1.25</f>
        <v>20945</v>
      </c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</row>
    <row r="454" spans="1:254" ht="14.25" customHeight="1">
      <c r="A454" s="15" t="s">
        <v>3402</v>
      </c>
      <c r="B454" s="15" t="s">
        <v>3403</v>
      </c>
      <c r="C454" s="15" t="s">
        <v>3404</v>
      </c>
      <c r="D454" s="98">
        <v>61038.45</v>
      </c>
      <c r="E454" s="100">
        <f>D454*1.25</f>
        <v>76298.0625</v>
      </c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</row>
    <row r="455" spans="1:254" ht="17.25" customHeight="1">
      <c r="A455" s="423" t="s">
        <v>3405</v>
      </c>
      <c r="B455" s="423"/>
      <c r="C455" s="423"/>
      <c r="D455" s="423"/>
      <c r="E455" s="423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</row>
    <row r="456" spans="1:254" ht="14.25" customHeight="1">
      <c r="A456" s="67" t="s">
        <v>3406</v>
      </c>
      <c r="B456" s="67" t="s">
        <v>3407</v>
      </c>
      <c r="C456" s="67" t="s">
        <v>3408</v>
      </c>
      <c r="D456" s="101">
        <v>2210.56</v>
      </c>
      <c r="E456" s="102">
        <f>D456*1.35</f>
        <v>2984.2560000000003</v>
      </c>
      <c r="F456" t="s">
        <v>2361</v>
      </c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</row>
    <row r="457" spans="1:254" ht="14.25" customHeight="1">
      <c r="A457" s="33" t="s">
        <v>3409</v>
      </c>
      <c r="B457" s="33" t="s">
        <v>3410</v>
      </c>
      <c r="C457" s="33" t="s">
        <v>3411</v>
      </c>
      <c r="D457" s="78">
        <v>2422.85</v>
      </c>
      <c r="E457" s="102">
        <f aca="true" t="shared" si="21" ref="E457:E508">D457*1.35</f>
        <v>3270.8475000000003</v>
      </c>
      <c r="F457" t="s">
        <v>2361</v>
      </c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</row>
    <row r="458" spans="1:254" ht="14.25" customHeight="1">
      <c r="A458" s="33" t="s">
        <v>3412</v>
      </c>
      <c r="B458" s="33" t="s">
        <v>3413</v>
      </c>
      <c r="C458" s="33" t="s">
        <v>3411</v>
      </c>
      <c r="D458" s="78">
        <v>2882.49</v>
      </c>
      <c r="E458" s="102">
        <f t="shared" si="21"/>
        <v>3891.3615</v>
      </c>
      <c r="F458" t="s">
        <v>2361</v>
      </c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</row>
    <row r="459" spans="1:254" ht="14.25" customHeight="1">
      <c r="A459" s="33" t="s">
        <v>3414</v>
      </c>
      <c r="B459" s="33" t="s">
        <v>926</v>
      </c>
      <c r="C459" s="33" t="s">
        <v>3411</v>
      </c>
      <c r="D459" s="78">
        <v>2651.69</v>
      </c>
      <c r="E459" s="102">
        <f t="shared" si="21"/>
        <v>3579.7815000000005</v>
      </c>
      <c r="F459" t="s">
        <v>2361</v>
      </c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</row>
    <row r="460" spans="1:254" ht="14.25" customHeight="1">
      <c r="A460" s="33" t="s">
        <v>927</v>
      </c>
      <c r="B460" s="33" t="s">
        <v>928</v>
      </c>
      <c r="C460" s="33" t="s">
        <v>3411</v>
      </c>
      <c r="D460" s="78">
        <v>2846.46</v>
      </c>
      <c r="E460" s="102">
        <f t="shared" si="21"/>
        <v>3842.7210000000005</v>
      </c>
      <c r="F460" t="s">
        <v>2361</v>
      </c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</row>
    <row r="461" spans="1:254" ht="14.25" customHeight="1">
      <c r="A461" s="33" t="s">
        <v>929</v>
      </c>
      <c r="B461" s="33" t="s">
        <v>930</v>
      </c>
      <c r="C461" s="33" t="s">
        <v>3411</v>
      </c>
      <c r="D461" s="78">
        <v>2657.36</v>
      </c>
      <c r="E461" s="102">
        <f t="shared" si="21"/>
        <v>3587.4360000000006</v>
      </c>
      <c r="F461" t="s">
        <v>2361</v>
      </c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</row>
    <row r="462" spans="1:254" ht="14.25" customHeight="1">
      <c r="A462" s="33" t="s">
        <v>931</v>
      </c>
      <c r="B462" s="33" t="s">
        <v>932</v>
      </c>
      <c r="C462" s="33"/>
      <c r="D462" s="78">
        <v>813.14</v>
      </c>
      <c r="E462" s="102">
        <f t="shared" si="21"/>
        <v>1097.739</v>
      </c>
      <c r="F462" t="s">
        <v>2361</v>
      </c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</row>
    <row r="463" spans="1:254" ht="14.25" customHeight="1">
      <c r="A463" s="33" t="s">
        <v>933</v>
      </c>
      <c r="B463" s="33" t="s">
        <v>934</v>
      </c>
      <c r="C463" s="33"/>
      <c r="D463" s="78">
        <v>682.56</v>
      </c>
      <c r="E463" s="102">
        <f t="shared" si="21"/>
        <v>921.456</v>
      </c>
      <c r="F463" t="s">
        <v>2361</v>
      </c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</row>
    <row r="464" spans="1:254" ht="13.5" customHeight="1">
      <c r="A464" s="33" t="s">
        <v>935</v>
      </c>
      <c r="B464" s="33" t="s">
        <v>936</v>
      </c>
      <c r="C464" s="33"/>
      <c r="D464" s="78">
        <v>1714.88</v>
      </c>
      <c r="E464" s="102">
        <f t="shared" si="21"/>
        <v>2315.088</v>
      </c>
      <c r="F464" t="s">
        <v>2361</v>
      </c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</row>
    <row r="465" spans="1:254" ht="1.5" customHeight="1">
      <c r="A465" s="103"/>
      <c r="B465" s="103"/>
      <c r="C465" s="104"/>
      <c r="D465" s="105"/>
      <c r="E465" s="102">
        <f t="shared" si="21"/>
        <v>0</v>
      </c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</row>
    <row r="466" spans="1:254" ht="28.5" customHeight="1">
      <c r="A466" s="33" t="s">
        <v>937</v>
      </c>
      <c r="B466" s="33" t="s">
        <v>938</v>
      </c>
      <c r="C466" s="33"/>
      <c r="D466" s="78">
        <v>2690.17</v>
      </c>
      <c r="E466" s="102">
        <f t="shared" si="21"/>
        <v>3631.7295000000004</v>
      </c>
      <c r="F466" t="s">
        <v>2361</v>
      </c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</row>
    <row r="467" spans="1:254" ht="28.5" customHeight="1">
      <c r="A467" s="106" t="s">
        <v>939</v>
      </c>
      <c r="B467" s="106" t="s">
        <v>940</v>
      </c>
      <c r="C467" s="106"/>
      <c r="D467" s="107">
        <v>3417.89</v>
      </c>
      <c r="E467" s="102">
        <f t="shared" si="21"/>
        <v>4614.1515</v>
      </c>
      <c r="F467" t="s">
        <v>2361</v>
      </c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</row>
    <row r="468" spans="1:254" ht="28.5" customHeight="1">
      <c r="A468" s="33" t="s">
        <v>941</v>
      </c>
      <c r="B468" s="33" t="s">
        <v>942</v>
      </c>
      <c r="C468" s="33"/>
      <c r="D468" s="78">
        <v>7125.47</v>
      </c>
      <c r="E468" s="102">
        <f t="shared" si="21"/>
        <v>9619.3845</v>
      </c>
      <c r="F468" t="s">
        <v>2361</v>
      </c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</row>
    <row r="469" spans="1:254" ht="42.75" customHeight="1">
      <c r="A469" s="33" t="s">
        <v>943</v>
      </c>
      <c r="B469" s="33" t="s">
        <v>944</v>
      </c>
      <c r="C469" s="33"/>
      <c r="D469" s="78">
        <v>8288.9</v>
      </c>
      <c r="E469" s="102">
        <f t="shared" si="21"/>
        <v>11190.015</v>
      </c>
      <c r="F469" t="s">
        <v>2361</v>
      </c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</row>
    <row r="470" spans="1:254" ht="28.5" customHeight="1">
      <c r="A470" s="33" t="s">
        <v>945</v>
      </c>
      <c r="B470" s="33" t="s">
        <v>946</v>
      </c>
      <c r="C470" s="33" t="s">
        <v>947</v>
      </c>
      <c r="D470" s="78">
        <v>1479.13</v>
      </c>
      <c r="E470" s="102">
        <f t="shared" si="21"/>
        <v>1996.8255000000004</v>
      </c>
      <c r="F470" t="s">
        <v>2361</v>
      </c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</row>
    <row r="471" spans="1:254" ht="28.5" customHeight="1">
      <c r="A471" s="33" t="s">
        <v>948</v>
      </c>
      <c r="B471" s="33" t="s">
        <v>949</v>
      </c>
      <c r="C471" s="33" t="s">
        <v>950</v>
      </c>
      <c r="D471" s="78">
        <v>1496.24</v>
      </c>
      <c r="E471" s="102">
        <f t="shared" si="21"/>
        <v>2019.9240000000002</v>
      </c>
      <c r="F471" t="s">
        <v>2361</v>
      </c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</row>
    <row r="472" spans="1:254" ht="14.25" customHeight="1">
      <c r="A472" s="33" t="s">
        <v>951</v>
      </c>
      <c r="B472" s="33" t="s">
        <v>952</v>
      </c>
      <c r="C472" s="33" t="s">
        <v>953</v>
      </c>
      <c r="D472" s="78">
        <v>1220.18</v>
      </c>
      <c r="E472" s="102">
        <f t="shared" si="21"/>
        <v>1647.2430000000002</v>
      </c>
      <c r="F472" t="s">
        <v>2361</v>
      </c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</row>
    <row r="473" spans="1:254" ht="14.25" customHeight="1">
      <c r="A473" s="33" t="s">
        <v>954</v>
      </c>
      <c r="B473" s="33" t="s">
        <v>955</v>
      </c>
      <c r="C473" s="33" t="s">
        <v>956</v>
      </c>
      <c r="D473" s="78">
        <v>1177.13</v>
      </c>
      <c r="E473" s="102">
        <f t="shared" si="21"/>
        <v>1589.1255000000003</v>
      </c>
      <c r="F473" t="s">
        <v>2361</v>
      </c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</row>
    <row r="474" spans="1:254" ht="14.25" customHeight="1">
      <c r="A474" s="33" t="s">
        <v>957</v>
      </c>
      <c r="B474" s="33" t="s">
        <v>958</v>
      </c>
      <c r="C474" s="33" t="s">
        <v>959</v>
      </c>
      <c r="D474" s="78">
        <v>1220.18</v>
      </c>
      <c r="E474" s="102">
        <f t="shared" si="21"/>
        <v>1647.2430000000002</v>
      </c>
      <c r="F474" t="s">
        <v>2361</v>
      </c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</row>
    <row r="475" spans="1:254" ht="28.5" customHeight="1">
      <c r="A475" s="33" t="s">
        <v>960</v>
      </c>
      <c r="B475" s="33" t="s">
        <v>961</v>
      </c>
      <c r="C475" s="33" t="s">
        <v>962</v>
      </c>
      <c r="D475" s="78">
        <v>1220.18</v>
      </c>
      <c r="E475" s="102">
        <f t="shared" si="21"/>
        <v>1647.2430000000002</v>
      </c>
      <c r="F475" t="s">
        <v>2361</v>
      </c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</row>
    <row r="476" spans="1:254" ht="14.25" customHeight="1">
      <c r="A476" s="33" t="s">
        <v>963</v>
      </c>
      <c r="B476" s="33" t="s">
        <v>964</v>
      </c>
      <c r="C476" s="33" t="s">
        <v>965</v>
      </c>
      <c r="D476" s="78">
        <v>1220.18</v>
      </c>
      <c r="E476" s="102">
        <f t="shared" si="21"/>
        <v>1647.2430000000002</v>
      </c>
      <c r="F476" t="s">
        <v>2361</v>
      </c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</row>
    <row r="477" spans="1:254" ht="14.25" customHeight="1">
      <c r="A477" s="33" t="s">
        <v>966</v>
      </c>
      <c r="B477" s="33" t="s">
        <v>967</v>
      </c>
      <c r="C477" s="33" t="s">
        <v>953</v>
      </c>
      <c r="D477" s="78">
        <v>1378.91</v>
      </c>
      <c r="E477" s="102">
        <f t="shared" si="21"/>
        <v>1861.5285000000001</v>
      </c>
      <c r="F477" t="s">
        <v>2361</v>
      </c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</row>
    <row r="478" spans="1:254" ht="14.25" customHeight="1">
      <c r="A478" s="33" t="s">
        <v>968</v>
      </c>
      <c r="B478" s="33" t="s">
        <v>969</v>
      </c>
      <c r="C478" s="33" t="s">
        <v>970</v>
      </c>
      <c r="D478" s="78">
        <v>1378.91</v>
      </c>
      <c r="E478" s="102">
        <f t="shared" si="21"/>
        <v>1861.5285000000001</v>
      </c>
      <c r="F478" t="s">
        <v>2361</v>
      </c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</row>
    <row r="479" spans="1:254" ht="14.25" customHeight="1">
      <c r="A479" s="33" t="s">
        <v>971</v>
      </c>
      <c r="B479" s="33" t="s">
        <v>972</v>
      </c>
      <c r="C479" s="33" t="s">
        <v>959</v>
      </c>
      <c r="D479" s="78">
        <v>1378.91</v>
      </c>
      <c r="E479" s="102">
        <f t="shared" si="21"/>
        <v>1861.5285000000001</v>
      </c>
      <c r="F479" t="s">
        <v>2361</v>
      </c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</row>
    <row r="480" spans="1:254" ht="28.5" customHeight="1">
      <c r="A480" s="33" t="s">
        <v>973</v>
      </c>
      <c r="B480" s="33" t="s">
        <v>974</v>
      </c>
      <c r="C480" s="33" t="s">
        <v>962</v>
      </c>
      <c r="D480" s="78">
        <v>1378.91</v>
      </c>
      <c r="E480" s="102">
        <f t="shared" si="21"/>
        <v>1861.5285000000001</v>
      </c>
      <c r="F480" t="s">
        <v>2361</v>
      </c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</row>
    <row r="481" spans="1:254" ht="14.25" customHeight="1">
      <c r="A481" s="33" t="s">
        <v>975</v>
      </c>
      <c r="B481" s="33" t="s">
        <v>976</v>
      </c>
      <c r="C481" s="33" t="s">
        <v>965</v>
      </c>
      <c r="D481" s="78">
        <v>1378.91</v>
      </c>
      <c r="E481" s="102">
        <f t="shared" si="21"/>
        <v>1861.5285000000001</v>
      </c>
      <c r="F481" t="s">
        <v>2361</v>
      </c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</row>
    <row r="482" spans="1:254" ht="14.25" customHeight="1">
      <c r="A482" s="33" t="s">
        <v>977</v>
      </c>
      <c r="B482" s="33" t="s">
        <v>978</v>
      </c>
      <c r="C482" s="33" t="s">
        <v>953</v>
      </c>
      <c r="D482" s="78">
        <v>1432.46</v>
      </c>
      <c r="E482" s="102">
        <f t="shared" si="21"/>
        <v>1933.8210000000001</v>
      </c>
      <c r="F482" t="s">
        <v>2361</v>
      </c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</row>
    <row r="483" spans="1:254" ht="14.25" customHeight="1">
      <c r="A483" s="33" t="s">
        <v>979</v>
      </c>
      <c r="B483" s="33" t="s">
        <v>980</v>
      </c>
      <c r="C483" s="33" t="s">
        <v>970</v>
      </c>
      <c r="D483" s="78">
        <v>1432.46</v>
      </c>
      <c r="E483" s="102">
        <f t="shared" si="21"/>
        <v>1933.8210000000001</v>
      </c>
      <c r="F483" t="s">
        <v>2361</v>
      </c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</row>
    <row r="484" spans="1:254" ht="14.25" customHeight="1">
      <c r="A484" s="33" t="s">
        <v>981</v>
      </c>
      <c r="B484" s="33" t="s">
        <v>982</v>
      </c>
      <c r="C484" s="33" t="s">
        <v>959</v>
      </c>
      <c r="D484" s="78">
        <v>1432.46</v>
      </c>
      <c r="E484" s="102">
        <f t="shared" si="21"/>
        <v>1933.8210000000001</v>
      </c>
      <c r="F484" t="s">
        <v>2361</v>
      </c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</row>
    <row r="485" spans="1:254" ht="28.5" customHeight="1">
      <c r="A485" s="33" t="s">
        <v>983</v>
      </c>
      <c r="B485" s="33" t="s">
        <v>984</v>
      </c>
      <c r="C485" s="33" t="s">
        <v>962</v>
      </c>
      <c r="D485" s="78">
        <v>1432.46</v>
      </c>
      <c r="E485" s="102">
        <f t="shared" si="21"/>
        <v>1933.8210000000001</v>
      </c>
      <c r="F485" t="s">
        <v>2361</v>
      </c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</row>
    <row r="486" spans="1:254" ht="14.25" customHeight="1">
      <c r="A486" s="33" t="s">
        <v>985</v>
      </c>
      <c r="B486" s="33" t="s">
        <v>986</v>
      </c>
      <c r="C486" s="33" t="s">
        <v>965</v>
      </c>
      <c r="D486" s="78">
        <v>1432.46</v>
      </c>
      <c r="E486" s="102">
        <f t="shared" si="21"/>
        <v>1933.8210000000001</v>
      </c>
      <c r="F486" t="s">
        <v>2361</v>
      </c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</row>
    <row r="487" spans="1:254" ht="14.25" customHeight="1">
      <c r="A487" s="33" t="s">
        <v>987</v>
      </c>
      <c r="B487" s="33" t="s">
        <v>988</v>
      </c>
      <c r="C487" s="33" t="s">
        <v>953</v>
      </c>
      <c r="D487" s="78">
        <v>1644.79</v>
      </c>
      <c r="E487" s="102">
        <f t="shared" si="21"/>
        <v>2220.4665</v>
      </c>
      <c r="F487" t="s">
        <v>2361</v>
      </c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</row>
    <row r="488" spans="1:254" ht="14.25" customHeight="1">
      <c r="A488" s="33" t="s">
        <v>989</v>
      </c>
      <c r="B488" s="33" t="s">
        <v>990</v>
      </c>
      <c r="C488" s="33" t="s">
        <v>970</v>
      </c>
      <c r="D488" s="78">
        <v>1644.79</v>
      </c>
      <c r="E488" s="102">
        <f t="shared" si="21"/>
        <v>2220.4665</v>
      </c>
      <c r="F488" t="s">
        <v>2361</v>
      </c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</row>
    <row r="489" spans="1:254" ht="14.25" customHeight="1">
      <c r="A489" s="33" t="s">
        <v>991</v>
      </c>
      <c r="B489" s="33" t="s">
        <v>992</v>
      </c>
      <c r="C489" s="33" t="s">
        <v>959</v>
      </c>
      <c r="D489" s="78">
        <v>1644.79</v>
      </c>
      <c r="E489" s="102">
        <f t="shared" si="21"/>
        <v>2220.4665</v>
      </c>
      <c r="F489" t="s">
        <v>2361</v>
      </c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</row>
    <row r="490" spans="1:254" ht="28.5" customHeight="1">
      <c r="A490" s="33" t="s">
        <v>993</v>
      </c>
      <c r="B490" s="33" t="s">
        <v>994</v>
      </c>
      <c r="C490" s="33" t="s">
        <v>962</v>
      </c>
      <c r="D490" s="78">
        <v>1644.79</v>
      </c>
      <c r="E490" s="102">
        <f t="shared" si="21"/>
        <v>2220.4665</v>
      </c>
      <c r="F490" t="s">
        <v>2361</v>
      </c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</row>
    <row r="491" spans="1:254" ht="14.25" customHeight="1">
      <c r="A491" s="33" t="s">
        <v>995</v>
      </c>
      <c r="B491" s="33" t="s">
        <v>996</v>
      </c>
      <c r="C491" s="33" t="s">
        <v>965</v>
      </c>
      <c r="D491" s="78">
        <v>1644.79</v>
      </c>
      <c r="E491" s="102">
        <f t="shared" si="21"/>
        <v>2220.4665</v>
      </c>
      <c r="F491" t="s">
        <v>2361</v>
      </c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</row>
    <row r="492" spans="1:254" ht="14.25" customHeight="1">
      <c r="A492" s="33" t="s">
        <v>997</v>
      </c>
      <c r="B492" s="33" t="s">
        <v>998</v>
      </c>
      <c r="C492" s="33" t="s">
        <v>953</v>
      </c>
      <c r="D492" s="78">
        <v>1547.38</v>
      </c>
      <c r="E492" s="102">
        <f t="shared" si="21"/>
        <v>2088.963</v>
      </c>
      <c r="F492" t="s">
        <v>2361</v>
      </c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</row>
    <row r="493" spans="1:254" ht="14.25" customHeight="1">
      <c r="A493" s="33" t="s">
        <v>999</v>
      </c>
      <c r="B493" s="33" t="s">
        <v>1000</v>
      </c>
      <c r="C493" s="33" t="s">
        <v>953</v>
      </c>
      <c r="D493" s="78">
        <v>1547.38</v>
      </c>
      <c r="E493" s="102">
        <f t="shared" si="21"/>
        <v>2088.963</v>
      </c>
      <c r="F493" t="s">
        <v>2361</v>
      </c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</row>
    <row r="494" spans="1:254" ht="14.25" customHeight="1">
      <c r="A494" s="33" t="s">
        <v>1001</v>
      </c>
      <c r="B494" s="33" t="s">
        <v>1002</v>
      </c>
      <c r="C494" s="33" t="s">
        <v>959</v>
      </c>
      <c r="D494" s="78">
        <v>1547.38</v>
      </c>
      <c r="E494" s="102">
        <f t="shared" si="21"/>
        <v>2088.963</v>
      </c>
      <c r="F494" t="s">
        <v>2361</v>
      </c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</row>
    <row r="495" spans="1:254" ht="28.5" customHeight="1">
      <c r="A495" s="33" t="s">
        <v>1003</v>
      </c>
      <c r="B495" s="33" t="s">
        <v>1004</v>
      </c>
      <c r="C495" s="33" t="s">
        <v>962</v>
      </c>
      <c r="D495" s="78">
        <v>1547.38</v>
      </c>
      <c r="E495" s="102">
        <f t="shared" si="21"/>
        <v>2088.963</v>
      </c>
      <c r="F495" t="s">
        <v>2361</v>
      </c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</row>
    <row r="496" spans="1:254" ht="14.25" customHeight="1">
      <c r="A496" s="33" t="s">
        <v>1005</v>
      </c>
      <c r="B496" s="33" t="s">
        <v>1006</v>
      </c>
      <c r="C496" s="33" t="s">
        <v>965</v>
      </c>
      <c r="D496" s="78">
        <v>1547.38</v>
      </c>
      <c r="E496" s="102">
        <f t="shared" si="21"/>
        <v>2088.963</v>
      </c>
      <c r="F496" t="s">
        <v>2361</v>
      </c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</row>
    <row r="497" spans="1:254" ht="28.5" customHeight="1">
      <c r="A497" s="33" t="s">
        <v>1007</v>
      </c>
      <c r="B497" s="33" t="s">
        <v>1008</v>
      </c>
      <c r="C497" s="33" t="s">
        <v>1009</v>
      </c>
      <c r="D497" s="78">
        <v>1662.3</v>
      </c>
      <c r="E497" s="102">
        <f t="shared" si="21"/>
        <v>2244.105</v>
      </c>
      <c r="F497" t="s">
        <v>2361</v>
      </c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</row>
    <row r="498" spans="1:254" ht="14.25" customHeight="1">
      <c r="A498" s="33" t="s">
        <v>1010</v>
      </c>
      <c r="B498" s="33" t="s">
        <v>1011</v>
      </c>
      <c r="C498" s="33" t="s">
        <v>1012</v>
      </c>
      <c r="D498" s="78">
        <v>1608.75</v>
      </c>
      <c r="E498" s="102">
        <f t="shared" si="21"/>
        <v>2171.8125</v>
      </c>
      <c r="F498" t="s">
        <v>2361</v>
      </c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</row>
    <row r="499" spans="1:254" ht="28.5" customHeight="1">
      <c r="A499" s="33" t="s">
        <v>1013</v>
      </c>
      <c r="B499" s="33" t="s">
        <v>1014</v>
      </c>
      <c r="C499" s="33" t="s">
        <v>953</v>
      </c>
      <c r="D499" s="78">
        <v>1975.91</v>
      </c>
      <c r="E499" s="102">
        <f t="shared" si="21"/>
        <v>2667.4785</v>
      </c>
      <c r="F499" t="s">
        <v>2361</v>
      </c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</row>
    <row r="500" spans="1:254" ht="28.5" customHeight="1">
      <c r="A500" s="33" t="s">
        <v>1015</v>
      </c>
      <c r="B500" s="33" t="s">
        <v>1016</v>
      </c>
      <c r="C500" s="33" t="s">
        <v>970</v>
      </c>
      <c r="D500" s="78">
        <v>1732.43</v>
      </c>
      <c r="E500" s="102">
        <f t="shared" si="21"/>
        <v>2338.7805000000003</v>
      </c>
      <c r="F500" t="s">
        <v>2361</v>
      </c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</row>
    <row r="501" spans="1:254" ht="28.5" customHeight="1">
      <c r="A501" s="33" t="s">
        <v>1017</v>
      </c>
      <c r="B501" s="33" t="s">
        <v>1018</v>
      </c>
      <c r="C501" s="33" t="s">
        <v>959</v>
      </c>
      <c r="D501" s="78">
        <v>1732.43</v>
      </c>
      <c r="E501" s="102">
        <f t="shared" si="21"/>
        <v>2338.7805000000003</v>
      </c>
      <c r="F501" t="s">
        <v>2361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</row>
    <row r="502" spans="1:254" ht="28.5" customHeight="1">
      <c r="A502" s="33" t="s">
        <v>1019</v>
      </c>
      <c r="B502" s="33" t="s">
        <v>1020</v>
      </c>
      <c r="C502" s="33" t="s">
        <v>1021</v>
      </c>
      <c r="D502" s="78">
        <v>1732.43</v>
      </c>
      <c r="E502" s="102">
        <f t="shared" si="21"/>
        <v>2338.7805000000003</v>
      </c>
      <c r="F502" t="s">
        <v>2361</v>
      </c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</row>
    <row r="503" spans="1:254" ht="28.5" customHeight="1">
      <c r="A503" s="33" t="s">
        <v>1022</v>
      </c>
      <c r="B503" s="33" t="s">
        <v>1023</v>
      </c>
      <c r="C503" s="33" t="s">
        <v>965</v>
      </c>
      <c r="D503" s="78">
        <v>1732.43</v>
      </c>
      <c r="E503" s="102">
        <f t="shared" si="21"/>
        <v>2338.7805000000003</v>
      </c>
      <c r="F503" t="s">
        <v>2361</v>
      </c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</row>
    <row r="504" spans="1:254" ht="14.25" customHeight="1">
      <c r="A504" s="33" t="s">
        <v>1024</v>
      </c>
      <c r="B504" s="33" t="s">
        <v>1025</v>
      </c>
      <c r="C504" s="33" t="s">
        <v>1012</v>
      </c>
      <c r="D504" s="78">
        <v>1856.1</v>
      </c>
      <c r="E504" s="102">
        <f t="shared" si="21"/>
        <v>2505.735</v>
      </c>
      <c r="F504" t="s">
        <v>2361</v>
      </c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</row>
    <row r="505" spans="1:254" ht="14.25" customHeight="1">
      <c r="A505" s="33" t="s">
        <v>1026</v>
      </c>
      <c r="B505" s="33" t="s">
        <v>1027</v>
      </c>
      <c r="C505" s="33" t="s">
        <v>1028</v>
      </c>
      <c r="D505" s="78">
        <v>677.28</v>
      </c>
      <c r="E505" s="102">
        <f t="shared" si="21"/>
        <v>914.328</v>
      </c>
      <c r="F505" t="s">
        <v>2361</v>
      </c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</row>
    <row r="506" spans="1:254" ht="28.5" customHeight="1">
      <c r="A506" s="15" t="s">
        <v>1029</v>
      </c>
      <c r="B506" s="15" t="s">
        <v>1030</v>
      </c>
      <c r="C506" s="15" t="s">
        <v>1031</v>
      </c>
      <c r="D506" s="78">
        <v>773.31</v>
      </c>
      <c r="E506" s="102">
        <f t="shared" si="21"/>
        <v>1043.9685</v>
      </c>
      <c r="F506" t="s">
        <v>2361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</row>
    <row r="507" spans="1:254" ht="14.25" customHeight="1">
      <c r="A507" s="15" t="s">
        <v>1032</v>
      </c>
      <c r="B507" s="15" t="s">
        <v>1033</v>
      </c>
      <c r="C507" s="15"/>
      <c r="D507" s="78">
        <v>125.38</v>
      </c>
      <c r="E507" s="102">
        <f t="shared" si="21"/>
        <v>169.263</v>
      </c>
      <c r="F507" t="s">
        <v>2361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</row>
    <row r="508" spans="1:254" ht="14.25" customHeight="1">
      <c r="A508" s="71" t="s">
        <v>1034</v>
      </c>
      <c r="B508" s="71" t="s">
        <v>1035</v>
      </c>
      <c r="C508" s="71"/>
      <c r="D508" s="72">
        <v>65.7</v>
      </c>
      <c r="E508" s="102">
        <f t="shared" si="21"/>
        <v>88.69500000000001</v>
      </c>
      <c r="F508" t="s">
        <v>2361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</row>
    <row r="509" spans="1:254" ht="17.25" customHeight="1">
      <c r="A509" s="423" t="s">
        <v>2421</v>
      </c>
      <c r="B509" s="423"/>
      <c r="C509" s="423"/>
      <c r="D509" s="423"/>
      <c r="E509" s="423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</row>
    <row r="510" spans="1:254" ht="14.25" customHeight="1">
      <c r="A510" s="76" t="s">
        <v>2422</v>
      </c>
      <c r="B510" s="76" t="s">
        <v>2423</v>
      </c>
      <c r="C510" s="76" t="s">
        <v>2424</v>
      </c>
      <c r="D510" s="108">
        <v>231.28</v>
      </c>
      <c r="E510" s="79">
        <f aca="true" t="shared" si="22" ref="E510:E531">D510*1.4</f>
        <v>323.792</v>
      </c>
      <c r="F510" t="s">
        <v>2361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</row>
    <row r="511" spans="1:254" ht="14.25" customHeight="1">
      <c r="A511" s="33" t="s">
        <v>2425</v>
      </c>
      <c r="B511" s="33" t="s">
        <v>2426</v>
      </c>
      <c r="C511" s="33" t="s">
        <v>2427</v>
      </c>
      <c r="D511" s="72">
        <v>372.29</v>
      </c>
      <c r="E511" s="79">
        <f t="shared" si="22"/>
        <v>521.206</v>
      </c>
      <c r="F511" t="s">
        <v>2361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</row>
    <row r="512" spans="1:254" ht="14.25" customHeight="1">
      <c r="A512" s="33" t="s">
        <v>2428</v>
      </c>
      <c r="B512" s="33" t="s">
        <v>2429</v>
      </c>
      <c r="C512" s="33" t="s">
        <v>2430</v>
      </c>
      <c r="D512" s="72">
        <v>372.29</v>
      </c>
      <c r="E512" s="79">
        <f t="shared" si="22"/>
        <v>521.206</v>
      </c>
      <c r="F512" t="s">
        <v>2361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</row>
    <row r="513" spans="1:254" ht="14.25" customHeight="1">
      <c r="A513" s="33" t="s">
        <v>2431</v>
      </c>
      <c r="B513" s="33" t="s">
        <v>2432</v>
      </c>
      <c r="C513" s="33" t="s">
        <v>2433</v>
      </c>
      <c r="D513" s="72">
        <v>372.29</v>
      </c>
      <c r="E513" s="79">
        <f t="shared" si="22"/>
        <v>521.206</v>
      </c>
      <c r="F513" t="s">
        <v>2361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</row>
    <row r="514" spans="1:254" ht="14.25" customHeight="1">
      <c r="A514" s="33" t="s">
        <v>2434</v>
      </c>
      <c r="B514" s="33" t="s">
        <v>2435</v>
      </c>
      <c r="C514" s="33" t="s">
        <v>2436</v>
      </c>
      <c r="D514" s="72">
        <v>630.12</v>
      </c>
      <c r="E514" s="79">
        <f t="shared" si="22"/>
        <v>882.168</v>
      </c>
      <c r="F514" t="s">
        <v>2361</v>
      </c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</row>
    <row r="515" spans="1:254" ht="14.25" customHeight="1">
      <c r="A515" s="33" t="s">
        <v>2437</v>
      </c>
      <c r="B515" s="33" t="s">
        <v>2438</v>
      </c>
      <c r="C515" s="33" t="s">
        <v>2424</v>
      </c>
      <c r="D515" s="72">
        <v>298.39</v>
      </c>
      <c r="E515" s="79">
        <f t="shared" si="22"/>
        <v>417.746</v>
      </c>
      <c r="F515" t="s">
        <v>2361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</row>
    <row r="516" spans="1:254" ht="14.25" customHeight="1">
      <c r="A516" s="33" t="s">
        <v>2439</v>
      </c>
      <c r="B516" s="33" t="s">
        <v>2440</v>
      </c>
      <c r="C516" s="33" t="s">
        <v>970</v>
      </c>
      <c r="D516" s="72">
        <v>298.39</v>
      </c>
      <c r="E516" s="79">
        <f t="shared" si="22"/>
        <v>417.746</v>
      </c>
      <c r="F516" t="s">
        <v>2361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</row>
    <row r="517" spans="1:254" ht="14.25" customHeight="1">
      <c r="A517" s="33" t="s">
        <v>2441</v>
      </c>
      <c r="B517" s="33" t="s">
        <v>2442</v>
      </c>
      <c r="C517" s="33" t="s">
        <v>2430</v>
      </c>
      <c r="D517" s="72">
        <v>298.39</v>
      </c>
      <c r="E517" s="79">
        <f t="shared" si="22"/>
        <v>417.746</v>
      </c>
      <c r="F517" t="s">
        <v>2361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</row>
    <row r="518" spans="1:254" ht="14.25" customHeight="1">
      <c r="A518" s="33" t="s">
        <v>2443</v>
      </c>
      <c r="B518" s="33" t="s">
        <v>2444</v>
      </c>
      <c r="C518" s="33" t="s">
        <v>2433</v>
      </c>
      <c r="D518" s="72">
        <v>298.39</v>
      </c>
      <c r="E518" s="79">
        <f t="shared" si="22"/>
        <v>417.746</v>
      </c>
      <c r="F518" t="s">
        <v>2361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</row>
    <row r="519" spans="1:254" ht="14.25" customHeight="1">
      <c r="A519" s="33" t="s">
        <v>2445</v>
      </c>
      <c r="B519" s="33" t="s">
        <v>2446</v>
      </c>
      <c r="C519" s="33" t="s">
        <v>2447</v>
      </c>
      <c r="D519" s="72">
        <v>312.6</v>
      </c>
      <c r="E519" s="79">
        <f t="shared" si="22"/>
        <v>437.64</v>
      </c>
      <c r="F519" t="s">
        <v>2361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</row>
    <row r="520" spans="1:254" ht="14.25" customHeight="1">
      <c r="A520" s="33" t="s">
        <v>2448</v>
      </c>
      <c r="B520" s="33" t="s">
        <v>2449</v>
      </c>
      <c r="C520" s="33" t="s">
        <v>2450</v>
      </c>
      <c r="D520" s="72">
        <v>439.82</v>
      </c>
      <c r="E520" s="79">
        <f t="shared" si="22"/>
        <v>615.7479999999999</v>
      </c>
      <c r="F520" t="s">
        <v>2361</v>
      </c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</row>
    <row r="521" spans="1:254" ht="14.25" customHeight="1">
      <c r="A521" s="33" t="s">
        <v>2451</v>
      </c>
      <c r="B521" s="33" t="s">
        <v>2452</v>
      </c>
      <c r="C521" s="33" t="s">
        <v>970</v>
      </c>
      <c r="D521" s="72">
        <v>439.82</v>
      </c>
      <c r="E521" s="79">
        <f t="shared" si="22"/>
        <v>615.7479999999999</v>
      </c>
      <c r="F521" t="s">
        <v>2361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</row>
    <row r="522" spans="1:254" ht="14.25" customHeight="1">
      <c r="A522" s="33" t="s">
        <v>2453</v>
      </c>
      <c r="B522" s="33" t="s">
        <v>2454</v>
      </c>
      <c r="C522" s="33" t="s">
        <v>2430</v>
      </c>
      <c r="D522" s="72">
        <v>439.82</v>
      </c>
      <c r="E522" s="79">
        <f t="shared" si="22"/>
        <v>615.7479999999999</v>
      </c>
      <c r="F522" t="s">
        <v>2361</v>
      </c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</row>
    <row r="523" spans="1:254" ht="14.25" customHeight="1">
      <c r="A523" s="33" t="s">
        <v>2455</v>
      </c>
      <c r="B523" s="33" t="s">
        <v>2456</v>
      </c>
      <c r="C523" s="33" t="s">
        <v>2433</v>
      </c>
      <c r="D523" s="72">
        <v>439.82</v>
      </c>
      <c r="E523" s="79">
        <f t="shared" si="22"/>
        <v>615.7479999999999</v>
      </c>
      <c r="F523" t="s">
        <v>2361</v>
      </c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</row>
    <row r="524" spans="1:254" ht="14.25" customHeight="1">
      <c r="A524" s="33" t="s">
        <v>2457</v>
      </c>
      <c r="B524" s="33" t="s">
        <v>2458</v>
      </c>
      <c r="C524" s="33" t="s">
        <v>2447</v>
      </c>
      <c r="D524" s="72">
        <v>439.82</v>
      </c>
      <c r="E524" s="79">
        <f t="shared" si="22"/>
        <v>615.7479999999999</v>
      </c>
      <c r="F524" t="s">
        <v>2361</v>
      </c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</row>
    <row r="525" spans="1:254" ht="14.25" customHeight="1">
      <c r="A525" s="33" t="s">
        <v>2459</v>
      </c>
      <c r="B525" s="33" t="s">
        <v>2460</v>
      </c>
      <c r="C525" s="33" t="s">
        <v>2461</v>
      </c>
      <c r="D525" s="72">
        <v>486.96</v>
      </c>
      <c r="E525" s="79">
        <f t="shared" si="22"/>
        <v>681.7439999999999</v>
      </c>
      <c r="F525" t="s">
        <v>2361</v>
      </c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</row>
    <row r="526" spans="1:254" ht="14.25" customHeight="1">
      <c r="A526" s="33" t="s">
        <v>2462</v>
      </c>
      <c r="B526" s="33" t="s">
        <v>2463</v>
      </c>
      <c r="C526" s="33" t="s">
        <v>970</v>
      </c>
      <c r="D526" s="72">
        <v>486.96</v>
      </c>
      <c r="E526" s="79">
        <f t="shared" si="22"/>
        <v>681.7439999999999</v>
      </c>
      <c r="F526" t="s">
        <v>2361</v>
      </c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</row>
    <row r="527" spans="1:254" ht="14.25" customHeight="1">
      <c r="A527" s="33" t="s">
        <v>2464</v>
      </c>
      <c r="B527" s="33" t="s">
        <v>2465</v>
      </c>
      <c r="C527" s="33" t="s">
        <v>2430</v>
      </c>
      <c r="D527" s="72">
        <v>486.96</v>
      </c>
      <c r="E527" s="79">
        <f t="shared" si="22"/>
        <v>681.7439999999999</v>
      </c>
      <c r="F527" t="s">
        <v>2361</v>
      </c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</row>
    <row r="528" spans="1:254" ht="14.25" customHeight="1">
      <c r="A528" s="33" t="s">
        <v>2466</v>
      </c>
      <c r="B528" s="33" t="s">
        <v>2467</v>
      </c>
      <c r="C528" s="33" t="s">
        <v>2433</v>
      </c>
      <c r="D528" s="72">
        <v>579.97</v>
      </c>
      <c r="E528" s="79">
        <f t="shared" si="22"/>
        <v>811.958</v>
      </c>
      <c r="F528" t="s">
        <v>2361</v>
      </c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</row>
    <row r="529" spans="1:254" ht="14.25" customHeight="1">
      <c r="A529" s="33" t="s">
        <v>2468</v>
      </c>
      <c r="B529" s="33" t="s">
        <v>2469</v>
      </c>
      <c r="C529" s="33" t="s">
        <v>2447</v>
      </c>
      <c r="D529" s="72">
        <v>509.3</v>
      </c>
      <c r="E529" s="79">
        <f t="shared" si="22"/>
        <v>713.02</v>
      </c>
      <c r="F529" t="s">
        <v>2361</v>
      </c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</row>
    <row r="530" spans="1:254" ht="14.25" customHeight="1">
      <c r="A530" s="33" t="s">
        <v>2470</v>
      </c>
      <c r="B530" s="33" t="s">
        <v>2471</v>
      </c>
      <c r="C530" s="33" t="s">
        <v>2472</v>
      </c>
      <c r="D530" s="72">
        <v>739.13</v>
      </c>
      <c r="E530" s="79">
        <f t="shared" si="22"/>
        <v>1034.782</v>
      </c>
      <c r="F530" t="s">
        <v>2361</v>
      </c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</row>
    <row r="531" spans="1:254" ht="14.25" customHeight="1">
      <c r="A531" s="52" t="s">
        <v>2473</v>
      </c>
      <c r="B531" s="52" t="s">
        <v>2474</v>
      </c>
      <c r="C531" s="52" t="s">
        <v>2436</v>
      </c>
      <c r="D531" s="72">
        <v>706.02</v>
      </c>
      <c r="E531" s="79">
        <f t="shared" si="22"/>
        <v>988.4279999999999</v>
      </c>
      <c r="F531" t="s">
        <v>2361</v>
      </c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</row>
    <row r="532" spans="1:6" s="36" customFormat="1" ht="18.75" customHeight="1">
      <c r="A532" s="420" t="s">
        <v>2535</v>
      </c>
      <c r="B532" s="420"/>
      <c r="C532" s="420"/>
      <c r="D532" s="420"/>
      <c r="E532" s="420"/>
      <c r="F532" s="35"/>
    </row>
    <row r="533" spans="1:6" s="36" customFormat="1" ht="28.5" customHeight="1">
      <c r="A533" s="15" t="s">
        <v>2475</v>
      </c>
      <c r="B533" s="15" t="s">
        <v>2476</v>
      </c>
      <c r="C533" s="15" t="s">
        <v>2477</v>
      </c>
      <c r="D533" s="24">
        <v>463.74</v>
      </c>
      <c r="E533" s="18">
        <f aca="true" t="shared" si="23" ref="E533:E538">D533*1.4</f>
        <v>649.236</v>
      </c>
      <c r="F533" s="19">
        <f>'Неосновная Одежда'!D533*1.49</f>
        <v>690.9726</v>
      </c>
    </row>
    <row r="534" spans="1:6" s="36" customFormat="1" ht="42" customHeight="1">
      <c r="A534" s="15" t="s">
        <v>2478</v>
      </c>
      <c r="B534" s="15" t="s">
        <v>2479</v>
      </c>
      <c r="C534" s="15" t="s">
        <v>2480</v>
      </c>
      <c r="D534" s="24">
        <v>568.17</v>
      </c>
      <c r="E534" s="18">
        <f t="shared" si="23"/>
        <v>795.4379999999999</v>
      </c>
      <c r="F534" s="19">
        <f>'Неосновная Одежда'!D534*1.49</f>
        <v>846.5732999999999</v>
      </c>
    </row>
    <row r="535" spans="1:6" s="36" customFormat="1" ht="15" customHeight="1">
      <c r="A535" s="15" t="s">
        <v>2481</v>
      </c>
      <c r="B535" s="15" t="s">
        <v>2482</v>
      </c>
      <c r="C535" s="15" t="s">
        <v>2483</v>
      </c>
      <c r="D535" s="24">
        <v>27</v>
      </c>
      <c r="E535" s="18">
        <f t="shared" si="23"/>
        <v>37.8</v>
      </c>
      <c r="F535" s="19">
        <f>ОПТ!D569*1.49</f>
        <v>338.8856</v>
      </c>
    </row>
    <row r="536" spans="1:6" s="46" customFormat="1" ht="15" customHeight="1">
      <c r="A536" s="15" t="s">
        <v>2484</v>
      </c>
      <c r="B536" s="15" t="s">
        <v>2813</v>
      </c>
      <c r="C536" s="15" t="s">
        <v>2814</v>
      </c>
      <c r="D536" s="24">
        <v>73.68</v>
      </c>
      <c r="E536" s="18">
        <f t="shared" si="23"/>
        <v>103.152</v>
      </c>
      <c r="F536" s="19">
        <f>ОПТ!D568*1.49</f>
        <v>412.73</v>
      </c>
    </row>
    <row r="537" spans="1:6" s="46" customFormat="1" ht="15" customHeight="1">
      <c r="A537" s="15" t="s">
        <v>2815</v>
      </c>
      <c r="B537" s="15" t="s">
        <v>2816</v>
      </c>
      <c r="C537" s="15" t="s">
        <v>2817</v>
      </c>
      <c r="D537" s="24">
        <v>83.75</v>
      </c>
      <c r="E537" s="18">
        <f t="shared" si="23"/>
        <v>117.24999999999999</v>
      </c>
      <c r="F537" s="19">
        <f>ОПТ!D569*1.49</f>
        <v>338.8856</v>
      </c>
    </row>
    <row r="538" spans="1:6" s="36" customFormat="1" ht="15" customHeight="1">
      <c r="A538" s="15" t="s">
        <v>2818</v>
      </c>
      <c r="B538" s="15" t="s">
        <v>2819</v>
      </c>
      <c r="C538" s="15" t="s">
        <v>2820</v>
      </c>
      <c r="D538" s="24">
        <v>139.42</v>
      </c>
      <c r="E538" s="18">
        <f t="shared" si="23"/>
        <v>195.18799999999996</v>
      </c>
      <c r="F538" s="19">
        <f>'Неосновная Одежда'!D538*1.49</f>
        <v>207.73579999999998</v>
      </c>
    </row>
    <row r="539" spans="1:6" s="46" customFormat="1" ht="18.75" customHeight="1">
      <c r="A539" s="420" t="s">
        <v>2821</v>
      </c>
      <c r="B539" s="420"/>
      <c r="C539" s="420"/>
      <c r="D539" s="420"/>
      <c r="E539" s="420"/>
      <c r="F539" s="45"/>
    </row>
    <row r="540" spans="1:6" s="36" customFormat="1" ht="41.25" customHeight="1">
      <c r="A540" s="42" t="s">
        <v>2822</v>
      </c>
      <c r="B540" s="42" t="s">
        <v>2823</v>
      </c>
      <c r="C540" s="15"/>
      <c r="D540" s="24">
        <v>1097.28</v>
      </c>
      <c r="E540" s="18">
        <f>D540*1.3</f>
        <v>1426.464</v>
      </c>
      <c r="F540" s="19">
        <f>'Неосновная Одежда'!D540*1.39</f>
        <v>1525.2191999999998</v>
      </c>
    </row>
    <row r="541" spans="1:6" s="36" customFormat="1" ht="18.75" customHeight="1">
      <c r="A541" s="420" t="s">
        <v>193</v>
      </c>
      <c r="B541" s="420"/>
      <c r="C541" s="420"/>
      <c r="D541" s="420"/>
      <c r="E541" s="420"/>
      <c r="F541" s="35"/>
    </row>
    <row r="542" spans="1:6" s="46" customFormat="1" ht="15" customHeight="1">
      <c r="A542" s="15" t="s">
        <v>2824</v>
      </c>
      <c r="B542" s="15" t="s">
        <v>2825</v>
      </c>
      <c r="C542" s="15" t="s">
        <v>205</v>
      </c>
      <c r="D542" s="24">
        <v>81.24</v>
      </c>
      <c r="E542" s="18">
        <f>D542*1.4</f>
        <v>113.73599999999999</v>
      </c>
      <c r="F542" s="19">
        <f>'Неосновная Одежда'!D542*1.49</f>
        <v>121.04759999999999</v>
      </c>
    </row>
    <row r="543" spans="1:6" s="36" customFormat="1" ht="41.25" customHeight="1">
      <c r="A543" s="15" t="s">
        <v>2826</v>
      </c>
      <c r="B543" s="15" t="s">
        <v>2827</v>
      </c>
      <c r="C543" s="15" t="s">
        <v>205</v>
      </c>
      <c r="D543" s="24">
        <v>737.5</v>
      </c>
      <c r="E543" s="18">
        <f>D543*1.3</f>
        <v>958.75</v>
      </c>
      <c r="F543" s="19">
        <f>'Неосновная Одежда'!D543*1.39</f>
        <v>1025.125</v>
      </c>
    </row>
    <row r="544" spans="1:6" s="36" customFormat="1" ht="41.25" customHeight="1">
      <c r="A544" s="15" t="s">
        <v>2828</v>
      </c>
      <c r="B544" s="15" t="s">
        <v>2829</v>
      </c>
      <c r="C544" s="15" t="s">
        <v>2830</v>
      </c>
      <c r="D544" s="24">
        <v>1334.99</v>
      </c>
      <c r="E544" s="18">
        <f>D544*1.3</f>
        <v>1735.487</v>
      </c>
      <c r="F544" s="19">
        <f>'Неосновная Одежда'!D544*1.39</f>
        <v>1855.6361</v>
      </c>
    </row>
    <row r="545" spans="1:6" s="36" customFormat="1" ht="43.5" customHeight="1">
      <c r="A545" s="15" t="s">
        <v>2831</v>
      </c>
      <c r="B545" s="15" t="s">
        <v>2832</v>
      </c>
      <c r="C545" s="15" t="s">
        <v>2833</v>
      </c>
      <c r="D545" s="24">
        <v>1414.15</v>
      </c>
      <c r="E545" s="18">
        <f>D545*1.3</f>
        <v>1838.3950000000002</v>
      </c>
      <c r="F545" s="19">
        <f>'Неосновная Одежда'!D545*1.39</f>
        <v>1965.6685</v>
      </c>
    </row>
    <row r="546" spans="1:6" s="36" customFormat="1" ht="41.25" customHeight="1">
      <c r="A546" s="15" t="s">
        <v>2834</v>
      </c>
      <c r="B546" s="15" t="s">
        <v>2835</v>
      </c>
      <c r="C546" s="15" t="s">
        <v>2836</v>
      </c>
      <c r="D546" s="24">
        <v>1875.21</v>
      </c>
      <c r="E546" s="18">
        <f>D546*1.3</f>
        <v>2437.773</v>
      </c>
      <c r="F546" s="19">
        <f>'Неосновная Одежда'!D546*1.39</f>
        <v>2606.5418999999997</v>
      </c>
    </row>
    <row r="547" spans="1:6" s="36" customFormat="1" ht="41.25" customHeight="1">
      <c r="A547" s="15" t="s">
        <v>2837</v>
      </c>
      <c r="B547" s="15" t="s">
        <v>2838</v>
      </c>
      <c r="C547" s="15" t="s">
        <v>2839</v>
      </c>
      <c r="D547" s="24">
        <v>3586.41</v>
      </c>
      <c r="E547" s="18">
        <f>D547*1.3</f>
        <v>4662.333</v>
      </c>
      <c r="F547" s="19">
        <f>'Неосновная Одежда'!D547*1.39</f>
        <v>4985.1098999999995</v>
      </c>
    </row>
    <row r="548" spans="1:254" ht="14.25" customHeight="1">
      <c r="A548" s="76" t="s">
        <v>2840</v>
      </c>
      <c r="B548" s="76" t="s">
        <v>2841</v>
      </c>
      <c r="C548" s="76" t="s">
        <v>2842</v>
      </c>
      <c r="D548" s="68">
        <v>2106.3</v>
      </c>
      <c r="E548" s="77">
        <f aca="true" t="shared" si="24" ref="E548:E571">D548*1.5</f>
        <v>3159.4500000000003</v>
      </c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</row>
    <row r="549" spans="1:254" ht="14.25" customHeight="1">
      <c r="A549" s="33" t="s">
        <v>2843</v>
      </c>
      <c r="B549" s="33" t="s">
        <v>2844</v>
      </c>
      <c r="C549" s="33" t="s">
        <v>2845</v>
      </c>
      <c r="D549" s="78">
        <v>3000.15</v>
      </c>
      <c r="E549" s="77">
        <f t="shared" si="24"/>
        <v>4500.225</v>
      </c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</row>
    <row r="550" spans="1:254" ht="14.25" customHeight="1">
      <c r="A550" s="33" t="s">
        <v>2846</v>
      </c>
      <c r="B550" s="33" t="s">
        <v>2847</v>
      </c>
      <c r="C550" s="33" t="s">
        <v>2848</v>
      </c>
      <c r="D550" s="78">
        <v>3963.03</v>
      </c>
      <c r="E550" s="77">
        <f t="shared" si="24"/>
        <v>5944.545</v>
      </c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</row>
    <row r="551" spans="1:254" ht="14.25" customHeight="1">
      <c r="A551" s="33" t="s">
        <v>2849</v>
      </c>
      <c r="B551" s="33" t="s">
        <v>2850</v>
      </c>
      <c r="C551" s="33" t="s">
        <v>2851</v>
      </c>
      <c r="D551" s="78">
        <v>5200.26</v>
      </c>
      <c r="E551" s="77">
        <f t="shared" si="24"/>
        <v>7800.39</v>
      </c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</row>
    <row r="552" spans="1:254" ht="14.25" customHeight="1">
      <c r="A552" s="33" t="s">
        <v>2852</v>
      </c>
      <c r="B552" s="33" t="s">
        <v>2853</v>
      </c>
      <c r="C552" s="33" t="s">
        <v>2854</v>
      </c>
      <c r="D552" s="78">
        <v>2596.59</v>
      </c>
      <c r="E552" s="77">
        <f t="shared" si="24"/>
        <v>3894.885</v>
      </c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</row>
    <row r="553" spans="1:254" ht="14.25" customHeight="1">
      <c r="A553" s="33" t="s">
        <v>2855</v>
      </c>
      <c r="B553" s="33" t="s">
        <v>2856</v>
      </c>
      <c r="C553" s="33" t="s">
        <v>2857</v>
      </c>
      <c r="D553" s="78">
        <v>3407.84</v>
      </c>
      <c r="E553" s="77">
        <f t="shared" si="24"/>
        <v>5111.76</v>
      </c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</row>
    <row r="554" spans="1:254" ht="14.25" customHeight="1">
      <c r="A554" s="33" t="s">
        <v>2858</v>
      </c>
      <c r="B554" s="33" t="s">
        <v>2859</v>
      </c>
      <c r="C554" s="33" t="s">
        <v>2860</v>
      </c>
      <c r="D554" s="78">
        <v>4137.67</v>
      </c>
      <c r="E554" s="77">
        <f t="shared" si="24"/>
        <v>6206.505</v>
      </c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</row>
    <row r="555" spans="1:254" ht="14.25" customHeight="1">
      <c r="A555" s="33" t="s">
        <v>2861</v>
      </c>
      <c r="B555" s="33" t="s">
        <v>2862</v>
      </c>
      <c r="C555" s="33" t="s">
        <v>2863</v>
      </c>
      <c r="D555" s="78">
        <v>7670</v>
      </c>
      <c r="E555" s="77">
        <f t="shared" si="24"/>
        <v>11505</v>
      </c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</row>
    <row r="556" spans="1:254" ht="28.5" customHeight="1">
      <c r="A556" s="33" t="s">
        <v>2864</v>
      </c>
      <c r="B556" s="33" t="s">
        <v>2865</v>
      </c>
      <c r="C556" s="33" t="s">
        <v>2866</v>
      </c>
      <c r="D556" s="78">
        <v>4337.68</v>
      </c>
      <c r="E556" s="77">
        <f t="shared" si="24"/>
        <v>6506.52</v>
      </c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</row>
    <row r="557" spans="1:254" ht="28.5" customHeight="1">
      <c r="A557" s="33" t="s">
        <v>2867</v>
      </c>
      <c r="B557" s="33" t="s">
        <v>2868</v>
      </c>
      <c r="C557" s="33" t="s">
        <v>2869</v>
      </c>
      <c r="D557" s="78">
        <v>5712.97</v>
      </c>
      <c r="E557" s="77">
        <f t="shared" si="24"/>
        <v>8569.455</v>
      </c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</row>
    <row r="558" spans="1:254" ht="28.5" customHeight="1">
      <c r="A558" s="33" t="s">
        <v>2870</v>
      </c>
      <c r="B558" s="33" t="s">
        <v>2871</v>
      </c>
      <c r="C558" s="33" t="s">
        <v>2872</v>
      </c>
      <c r="D558" s="78">
        <v>7087.67</v>
      </c>
      <c r="E558" s="77">
        <f t="shared" si="24"/>
        <v>10631.505000000001</v>
      </c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</row>
    <row r="559" spans="1:254" ht="28.5" customHeight="1">
      <c r="A559" s="33" t="s">
        <v>2873</v>
      </c>
      <c r="B559" s="33" t="s">
        <v>2874</v>
      </c>
      <c r="C559" s="33" t="s">
        <v>2875</v>
      </c>
      <c r="D559" s="78">
        <v>10112.6</v>
      </c>
      <c r="E559" s="77">
        <f t="shared" si="24"/>
        <v>15168.900000000001</v>
      </c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</row>
    <row r="560" spans="1:254" ht="28.5" customHeight="1">
      <c r="A560" s="33" t="s">
        <v>2876</v>
      </c>
      <c r="B560" s="33" t="s">
        <v>2877</v>
      </c>
      <c r="C560" s="33" t="s">
        <v>2878</v>
      </c>
      <c r="D560" s="78">
        <v>4750.09</v>
      </c>
      <c r="E560" s="77">
        <f t="shared" si="24"/>
        <v>7125.135</v>
      </c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</row>
    <row r="561" spans="1:254" ht="28.5" customHeight="1">
      <c r="A561" s="33" t="s">
        <v>2879</v>
      </c>
      <c r="B561" s="33" t="s">
        <v>2880</v>
      </c>
      <c r="C561" s="33" t="s">
        <v>2881</v>
      </c>
      <c r="D561" s="78">
        <v>5438.03</v>
      </c>
      <c r="E561" s="77">
        <f t="shared" si="24"/>
        <v>8157.045</v>
      </c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</row>
    <row r="562" spans="1:254" ht="28.5" customHeight="1">
      <c r="A562" s="33" t="s">
        <v>2882</v>
      </c>
      <c r="B562" s="33" t="s">
        <v>2883</v>
      </c>
      <c r="C562" s="33" t="s">
        <v>2884</v>
      </c>
      <c r="D562" s="78">
        <v>8200.41</v>
      </c>
      <c r="E562" s="77">
        <f t="shared" si="24"/>
        <v>12300.615</v>
      </c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</row>
    <row r="563" spans="1:254" ht="28.5" customHeight="1">
      <c r="A563" s="33" t="s">
        <v>2885</v>
      </c>
      <c r="B563" s="33" t="s">
        <v>2886</v>
      </c>
      <c r="C563" s="33" t="s">
        <v>2887</v>
      </c>
      <c r="D563" s="78">
        <v>9150.31</v>
      </c>
      <c r="E563" s="77">
        <f t="shared" si="24"/>
        <v>13725.465</v>
      </c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</row>
    <row r="564" spans="1:254" ht="28.5" customHeight="1">
      <c r="A564" s="33" t="s">
        <v>2888</v>
      </c>
      <c r="B564" s="33" t="s">
        <v>2889</v>
      </c>
      <c r="C564" s="33" t="s">
        <v>2890</v>
      </c>
      <c r="D564" s="78">
        <v>4337.68</v>
      </c>
      <c r="E564" s="77">
        <f t="shared" si="24"/>
        <v>6506.52</v>
      </c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</row>
    <row r="565" spans="1:254" ht="28.5" customHeight="1">
      <c r="A565" s="33" t="s">
        <v>2891</v>
      </c>
      <c r="B565" s="33" t="s">
        <v>2892</v>
      </c>
      <c r="C565" s="33" t="s">
        <v>2893</v>
      </c>
      <c r="D565" s="78">
        <v>5712.97</v>
      </c>
      <c r="E565" s="77">
        <f t="shared" si="24"/>
        <v>8569.455</v>
      </c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</row>
    <row r="566" spans="1:254" ht="28.5" customHeight="1">
      <c r="A566" s="33" t="s">
        <v>2894</v>
      </c>
      <c r="B566" s="33" t="s">
        <v>1954</v>
      </c>
      <c r="C566" s="33" t="s">
        <v>1955</v>
      </c>
      <c r="D566" s="78">
        <v>7087.67</v>
      </c>
      <c r="E566" s="77">
        <f t="shared" si="24"/>
        <v>10631.505000000001</v>
      </c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</row>
    <row r="567" spans="1:254" ht="28.5" customHeight="1">
      <c r="A567" s="33" t="s">
        <v>1956</v>
      </c>
      <c r="B567" s="33" t="s">
        <v>1957</v>
      </c>
      <c r="C567" s="33" t="s">
        <v>1958</v>
      </c>
      <c r="D567" s="78">
        <v>10112.6</v>
      </c>
      <c r="E567" s="77">
        <f t="shared" si="24"/>
        <v>15168.900000000001</v>
      </c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</row>
    <row r="568" spans="1:254" ht="28.5" customHeight="1">
      <c r="A568" s="33" t="s">
        <v>1959</v>
      </c>
      <c r="B568" s="33" t="s">
        <v>1960</v>
      </c>
      <c r="C568" s="33" t="s">
        <v>1961</v>
      </c>
      <c r="D568" s="78">
        <v>4750.09</v>
      </c>
      <c r="E568" s="77">
        <f t="shared" si="24"/>
        <v>7125.135</v>
      </c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</row>
    <row r="569" spans="1:254" ht="28.5" customHeight="1">
      <c r="A569" s="33" t="s">
        <v>1962</v>
      </c>
      <c r="B569" s="33" t="s">
        <v>1963</v>
      </c>
      <c r="C569" s="33" t="s">
        <v>1964</v>
      </c>
      <c r="D569" s="78">
        <v>5438.03</v>
      </c>
      <c r="E569" s="77">
        <f t="shared" si="24"/>
        <v>8157.045</v>
      </c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</row>
    <row r="570" spans="1:254" ht="28.5" customHeight="1">
      <c r="A570" s="33" t="s">
        <v>1965</v>
      </c>
      <c r="B570" s="33" t="s">
        <v>1966</v>
      </c>
      <c r="C570" s="33" t="s">
        <v>1967</v>
      </c>
      <c r="D570" s="78">
        <v>6950.2</v>
      </c>
      <c r="E570" s="77">
        <f t="shared" si="24"/>
        <v>10425.3</v>
      </c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</row>
    <row r="571" spans="1:254" ht="28.5" customHeight="1">
      <c r="A571" s="52" t="s">
        <v>1968</v>
      </c>
      <c r="B571" s="52" t="s">
        <v>1969</v>
      </c>
      <c r="C571" s="52" t="s">
        <v>1970</v>
      </c>
      <c r="D571" s="72">
        <v>9150.31</v>
      </c>
      <c r="E571" s="77">
        <f t="shared" si="24"/>
        <v>13725.465</v>
      </c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</row>
    <row r="572" spans="1:254" ht="21.75" customHeight="1">
      <c r="A572" s="425" t="s">
        <v>1971</v>
      </c>
      <c r="B572" s="425"/>
      <c r="C572" s="425"/>
      <c r="D572" s="425"/>
      <c r="E572" s="425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</row>
    <row r="573" spans="1:254" ht="28.5" customHeight="1">
      <c r="A573" s="76" t="s">
        <v>1972</v>
      </c>
      <c r="B573" s="76" t="s">
        <v>1973</v>
      </c>
      <c r="C573" s="76" t="s">
        <v>1974</v>
      </c>
      <c r="D573" s="109">
        <v>3865.09</v>
      </c>
      <c r="E573" s="77">
        <f aca="true" t="shared" si="25" ref="E573:E578">D573*1.5</f>
        <v>5797.635</v>
      </c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</row>
    <row r="574" spans="1:254" ht="28.5" customHeight="1">
      <c r="A574" s="33" t="s">
        <v>1975</v>
      </c>
      <c r="B574" s="33" t="s">
        <v>1976</v>
      </c>
      <c r="C574" s="33" t="s">
        <v>1977</v>
      </c>
      <c r="D574" s="110">
        <v>7173.81</v>
      </c>
      <c r="E574" s="77">
        <f t="shared" si="25"/>
        <v>10760.715</v>
      </c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</row>
    <row r="575" spans="1:254" ht="28.5" customHeight="1">
      <c r="A575" s="33" t="s">
        <v>1978</v>
      </c>
      <c r="B575" s="33" t="s">
        <v>1979</v>
      </c>
      <c r="C575" s="33" t="s">
        <v>1980</v>
      </c>
      <c r="D575" s="110">
        <v>13875.03</v>
      </c>
      <c r="E575" s="77">
        <f t="shared" si="25"/>
        <v>20812.545000000002</v>
      </c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</row>
    <row r="576" spans="1:254" ht="14.25" customHeight="1">
      <c r="A576" s="33" t="s">
        <v>1981</v>
      </c>
      <c r="B576" s="33" t="s">
        <v>1982</v>
      </c>
      <c r="C576" s="33" t="s">
        <v>1983</v>
      </c>
      <c r="D576" s="110">
        <v>1487.39</v>
      </c>
      <c r="E576" s="77">
        <f t="shared" si="25"/>
        <v>2231.085</v>
      </c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</row>
    <row r="577" spans="1:254" ht="14.25" customHeight="1">
      <c r="A577" s="33" t="s">
        <v>1984</v>
      </c>
      <c r="B577" s="33" t="s">
        <v>1985</v>
      </c>
      <c r="C577" s="33" t="s">
        <v>1986</v>
      </c>
      <c r="D577" s="110">
        <v>2134.03</v>
      </c>
      <c r="E577" s="77">
        <f t="shared" si="25"/>
        <v>3201.045</v>
      </c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</row>
    <row r="578" spans="1:254" ht="14.25" customHeight="1">
      <c r="A578" s="52" t="s">
        <v>1987</v>
      </c>
      <c r="B578" s="52" t="s">
        <v>1988</v>
      </c>
      <c r="C578" s="52" t="s">
        <v>1989</v>
      </c>
      <c r="D578" s="111">
        <v>2411.33</v>
      </c>
      <c r="E578" s="77">
        <f t="shared" si="25"/>
        <v>3616.995</v>
      </c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</row>
    <row r="579" spans="1:254" ht="17.25" customHeight="1">
      <c r="A579" s="423" t="s">
        <v>207</v>
      </c>
      <c r="B579" s="423"/>
      <c r="C579" s="423"/>
      <c r="D579" s="423"/>
      <c r="E579" s="423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</row>
    <row r="580" spans="1:254" ht="28.5" customHeight="1">
      <c r="A580" s="76" t="s">
        <v>1990</v>
      </c>
      <c r="B580" s="76" t="s">
        <v>1991</v>
      </c>
      <c r="C580" s="76"/>
      <c r="D580" s="68">
        <v>18.43</v>
      </c>
      <c r="E580" s="112"/>
      <c r="F580" s="36" t="s">
        <v>2361</v>
      </c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</row>
    <row r="581" spans="1:254" ht="28.5" customHeight="1">
      <c r="A581" s="33" t="s">
        <v>1992</v>
      </c>
      <c r="B581" s="33" t="s">
        <v>1993</v>
      </c>
      <c r="C581" s="33"/>
      <c r="D581" s="78">
        <v>38.94</v>
      </c>
      <c r="E581" s="112"/>
      <c r="F581" s="36" t="s">
        <v>2361</v>
      </c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</row>
    <row r="582" spans="1:254" ht="28.5" customHeight="1">
      <c r="A582" s="33" t="s">
        <v>1994</v>
      </c>
      <c r="B582" s="33" t="s">
        <v>584</v>
      </c>
      <c r="C582" s="33"/>
      <c r="D582" s="78">
        <v>17.7</v>
      </c>
      <c r="E582" s="112"/>
      <c r="F582" s="36" t="s">
        <v>2361</v>
      </c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</row>
    <row r="583" spans="1:254" ht="28.5" customHeight="1">
      <c r="A583" s="33" t="s">
        <v>585</v>
      </c>
      <c r="B583" s="33" t="s">
        <v>2951</v>
      </c>
      <c r="C583" s="33"/>
      <c r="D583" s="78">
        <v>40.12</v>
      </c>
      <c r="E583" s="112"/>
      <c r="F583" s="36" t="s">
        <v>2361</v>
      </c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</row>
    <row r="584" spans="1:254" ht="14.25" customHeight="1">
      <c r="A584" s="33" t="s">
        <v>2952</v>
      </c>
      <c r="B584" s="33" t="s">
        <v>2953</v>
      </c>
      <c r="C584" s="33"/>
      <c r="D584" s="78">
        <v>17.11</v>
      </c>
      <c r="E584" s="112"/>
      <c r="F584" s="36" t="s">
        <v>2361</v>
      </c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</row>
    <row r="585" spans="1:254" ht="14.25" customHeight="1">
      <c r="A585" s="33" t="s">
        <v>2954</v>
      </c>
      <c r="B585" s="33" t="s">
        <v>2955</v>
      </c>
      <c r="C585" s="33"/>
      <c r="D585" s="78">
        <v>38.94</v>
      </c>
      <c r="E585" s="112"/>
      <c r="F585" s="36" t="s">
        <v>2361</v>
      </c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</row>
    <row r="586" spans="1:254" ht="28.5" customHeight="1">
      <c r="A586" s="33" t="s">
        <v>2956</v>
      </c>
      <c r="B586" s="33" t="s">
        <v>2957</v>
      </c>
      <c r="C586" s="33"/>
      <c r="D586" s="78">
        <v>17.11</v>
      </c>
      <c r="E586" s="112"/>
      <c r="F586" s="36" t="s">
        <v>2361</v>
      </c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</row>
    <row r="587" spans="1:254" ht="28.5" customHeight="1">
      <c r="A587" s="33" t="s">
        <v>2958</v>
      </c>
      <c r="B587" s="33" t="s">
        <v>2959</v>
      </c>
      <c r="C587" s="33"/>
      <c r="D587" s="78">
        <v>38.94</v>
      </c>
      <c r="E587" s="112"/>
      <c r="F587" s="36" t="s">
        <v>2361</v>
      </c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</row>
    <row r="588" spans="1:254" ht="28.5" customHeight="1">
      <c r="A588" s="33" t="s">
        <v>2960</v>
      </c>
      <c r="B588" s="33" t="s">
        <v>2961</v>
      </c>
      <c r="C588" s="33"/>
      <c r="D588" s="78">
        <v>17.11</v>
      </c>
      <c r="E588" s="112"/>
      <c r="F588" s="36" t="s">
        <v>2361</v>
      </c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</row>
    <row r="589" spans="1:254" ht="28.5" customHeight="1">
      <c r="A589" s="33" t="s">
        <v>2962</v>
      </c>
      <c r="B589" s="33" t="s">
        <v>2963</v>
      </c>
      <c r="C589" s="33"/>
      <c r="D589" s="78">
        <v>38.94</v>
      </c>
      <c r="E589" s="112"/>
      <c r="F589" s="36" t="s">
        <v>2361</v>
      </c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</row>
    <row r="590" spans="1:254" ht="28.5" customHeight="1">
      <c r="A590" s="33" t="s">
        <v>2964</v>
      </c>
      <c r="B590" s="33" t="s">
        <v>2965</v>
      </c>
      <c r="C590" s="33"/>
      <c r="D590" s="78">
        <v>17.11</v>
      </c>
      <c r="E590" s="112"/>
      <c r="F590" s="36" t="s">
        <v>2361</v>
      </c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</row>
    <row r="591" spans="1:254" ht="28.5" customHeight="1">
      <c r="A591" s="33" t="s">
        <v>2966</v>
      </c>
      <c r="B591" s="33" t="s">
        <v>2967</v>
      </c>
      <c r="C591" s="33"/>
      <c r="D591" s="78">
        <v>38.94</v>
      </c>
      <c r="E591" s="112"/>
      <c r="F591" s="36" t="s">
        <v>2361</v>
      </c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</row>
    <row r="592" spans="1:254" ht="28.5" customHeight="1">
      <c r="A592" s="33" t="s">
        <v>2968</v>
      </c>
      <c r="B592" s="33" t="s">
        <v>2969</v>
      </c>
      <c r="C592" s="33"/>
      <c r="D592" s="78">
        <v>17.11</v>
      </c>
      <c r="E592" s="112"/>
      <c r="F592" s="36" t="s">
        <v>2361</v>
      </c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</row>
    <row r="593" spans="1:254" ht="28.5" customHeight="1">
      <c r="A593" s="33" t="s">
        <v>2970</v>
      </c>
      <c r="B593" s="33" t="s">
        <v>2971</v>
      </c>
      <c r="C593" s="33"/>
      <c r="D593" s="78">
        <v>38.94</v>
      </c>
      <c r="E593" s="112"/>
      <c r="F593" s="36" t="s">
        <v>2361</v>
      </c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</row>
    <row r="594" spans="1:254" ht="28.5" customHeight="1">
      <c r="A594" s="33" t="s">
        <v>2972</v>
      </c>
      <c r="B594" s="33" t="s">
        <v>2973</v>
      </c>
      <c r="C594" s="33"/>
      <c r="D594" s="78">
        <v>18.43</v>
      </c>
      <c r="E594" s="112"/>
      <c r="F594" s="36" t="s">
        <v>2361</v>
      </c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</row>
    <row r="595" spans="1:254" ht="28.5" customHeight="1">
      <c r="A595" s="33" t="s">
        <v>2974</v>
      </c>
      <c r="B595" s="33" t="s">
        <v>2975</v>
      </c>
      <c r="C595" s="33"/>
      <c r="D595" s="78">
        <v>38.94</v>
      </c>
      <c r="E595" s="112"/>
      <c r="F595" s="36" t="s">
        <v>2361</v>
      </c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</row>
    <row r="596" spans="1:254" ht="28.5" customHeight="1">
      <c r="A596" s="33" t="s">
        <v>2976</v>
      </c>
      <c r="B596" s="33" t="s">
        <v>2977</v>
      </c>
      <c r="C596" s="33"/>
      <c r="D596" s="78">
        <v>17.11</v>
      </c>
      <c r="E596" s="112"/>
      <c r="F596" s="36" t="s">
        <v>2361</v>
      </c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</row>
    <row r="597" spans="1:254" ht="28.5" customHeight="1">
      <c r="A597" s="33" t="s">
        <v>2978</v>
      </c>
      <c r="B597" s="33" t="s">
        <v>2979</v>
      </c>
      <c r="C597" s="33"/>
      <c r="D597" s="78">
        <v>38.94</v>
      </c>
      <c r="E597" s="112"/>
      <c r="F597" s="36" t="s">
        <v>2361</v>
      </c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</row>
    <row r="598" spans="1:254" ht="14.25" customHeight="1">
      <c r="A598" s="33" t="s">
        <v>2980</v>
      </c>
      <c r="B598" s="33" t="s">
        <v>2981</v>
      </c>
      <c r="C598" s="33"/>
      <c r="D598" s="78">
        <v>17.11</v>
      </c>
      <c r="E598" s="112"/>
      <c r="F598" s="36" t="s">
        <v>2361</v>
      </c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</row>
    <row r="599" spans="1:254" ht="14.25" customHeight="1">
      <c r="A599" s="33" t="s">
        <v>2982</v>
      </c>
      <c r="B599" s="33" t="s">
        <v>2983</v>
      </c>
      <c r="C599" s="33"/>
      <c r="D599" s="78">
        <v>38.94</v>
      </c>
      <c r="E599" s="112"/>
      <c r="F599" s="36" t="s">
        <v>2361</v>
      </c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</row>
    <row r="600" spans="1:254" ht="14.25" customHeight="1">
      <c r="A600" s="33" t="s">
        <v>2984</v>
      </c>
      <c r="B600" s="33" t="s">
        <v>2985</v>
      </c>
      <c r="C600" s="33"/>
      <c r="D600" s="78">
        <v>231.87</v>
      </c>
      <c r="E600" s="112"/>
      <c r="F600" s="36" t="s">
        <v>2361</v>
      </c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</row>
    <row r="601" spans="1:254" ht="14.25" customHeight="1">
      <c r="A601" s="33" t="s">
        <v>2986</v>
      </c>
      <c r="B601" s="33" t="s">
        <v>2987</v>
      </c>
      <c r="C601" s="33"/>
      <c r="D601" s="78">
        <v>282.02</v>
      </c>
      <c r="E601" s="112"/>
      <c r="F601" s="36" t="s">
        <v>2361</v>
      </c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</row>
    <row r="602" spans="1:6" s="36" customFormat="1" ht="22.5" customHeight="1">
      <c r="A602" s="423" t="s">
        <v>637</v>
      </c>
      <c r="B602" s="423"/>
      <c r="C602" s="423"/>
      <c r="D602" s="423"/>
      <c r="E602" s="423"/>
      <c r="F602" s="35"/>
    </row>
    <row r="603" spans="1:6" s="36" customFormat="1" ht="15" customHeight="1">
      <c r="A603" s="33" t="s">
        <v>2988</v>
      </c>
      <c r="B603" s="33" t="s">
        <v>2761</v>
      </c>
      <c r="C603" s="33" t="s">
        <v>2989</v>
      </c>
      <c r="D603" s="24">
        <v>12.91</v>
      </c>
      <c r="E603" s="18">
        <f>D603*1.45</f>
        <v>18.7195</v>
      </c>
      <c r="F603" s="35"/>
    </row>
    <row r="604" spans="1:6" s="36" customFormat="1" ht="15" customHeight="1">
      <c r="A604" s="33" t="s">
        <v>2990</v>
      </c>
      <c r="B604" s="33" t="s">
        <v>2991</v>
      </c>
      <c r="C604" s="33" t="s">
        <v>2992</v>
      </c>
      <c r="D604" s="24">
        <v>77</v>
      </c>
      <c r="E604" s="18">
        <f>D604*1.6</f>
        <v>123.2</v>
      </c>
      <c r="F604" s="35"/>
    </row>
    <row r="605" spans="1:6" s="36" customFormat="1" ht="28.5" customHeight="1">
      <c r="A605" s="33" t="s">
        <v>2993</v>
      </c>
      <c r="B605" s="33" t="s">
        <v>2994</v>
      </c>
      <c r="C605" s="33" t="s">
        <v>2995</v>
      </c>
      <c r="D605" s="24">
        <v>77</v>
      </c>
      <c r="E605" s="18">
        <f>D605*1.6</f>
        <v>123.2</v>
      </c>
      <c r="F605" s="35"/>
    </row>
    <row r="606" spans="1:6" s="36" customFormat="1" ht="15" customHeight="1">
      <c r="A606" s="54"/>
      <c r="B606" s="1"/>
      <c r="C606" s="1"/>
      <c r="D606" s="2"/>
      <c r="E606" s="55"/>
      <c r="F606" s="35"/>
    </row>
    <row r="607" spans="1:6" s="36" customFormat="1" ht="15" customHeight="1">
      <c r="A607" s="54"/>
      <c r="B607" s="1"/>
      <c r="C607" s="1"/>
      <c r="D607" s="2"/>
      <c r="E607" s="55"/>
      <c r="F607" s="35"/>
    </row>
    <row r="608" spans="1:6" s="36" customFormat="1" ht="15" customHeight="1">
      <c r="A608" s="54"/>
      <c r="B608" s="1"/>
      <c r="C608" s="1"/>
      <c r="D608" s="2"/>
      <c r="E608" s="55"/>
      <c r="F608" s="35"/>
    </row>
    <row r="609" spans="1:6" s="36" customFormat="1" ht="15" customHeight="1">
      <c r="A609" s="54"/>
      <c r="B609" s="1"/>
      <c r="C609" s="1"/>
      <c r="D609" s="2"/>
      <c r="E609" s="55"/>
      <c r="F609" s="35"/>
    </row>
    <row r="610" spans="1:6" s="36" customFormat="1" ht="15" customHeight="1">
      <c r="A610" s="54"/>
      <c r="B610" s="1"/>
      <c r="C610" s="1"/>
      <c r="D610" s="2"/>
      <c r="E610" s="55"/>
      <c r="F610" s="35"/>
    </row>
    <row r="611" spans="1:6" s="36" customFormat="1" ht="15" customHeight="1">
      <c r="A611" s="54"/>
      <c r="B611" s="1"/>
      <c r="C611" s="1"/>
      <c r="D611" s="2"/>
      <c r="E611" s="55"/>
      <c r="F611" s="35"/>
    </row>
    <row r="612" spans="1:6" s="36" customFormat="1" ht="15" customHeight="1">
      <c r="A612" s="54"/>
      <c r="B612" s="1"/>
      <c r="C612" s="1"/>
      <c r="D612" s="2"/>
      <c r="E612" s="55"/>
      <c r="F612" s="35"/>
    </row>
    <row r="613" spans="1:6" s="36" customFormat="1" ht="15" customHeight="1">
      <c r="A613" s="54"/>
      <c r="B613" s="1"/>
      <c r="C613" s="1"/>
      <c r="D613" s="2"/>
      <c r="E613" s="55"/>
      <c r="F613" s="35"/>
    </row>
    <row r="614" spans="1:6" s="36" customFormat="1" ht="15" customHeight="1">
      <c r="A614" s="54"/>
      <c r="B614" s="1"/>
      <c r="C614" s="1"/>
      <c r="D614" s="2"/>
      <c r="E614" s="55"/>
      <c r="F614" s="35"/>
    </row>
    <row r="615" spans="1:6" s="36" customFormat="1" ht="15" customHeight="1">
      <c r="A615" s="54"/>
      <c r="B615" s="1"/>
      <c r="C615" s="1"/>
      <c r="D615" s="2"/>
      <c r="E615" s="55"/>
      <c r="F615" s="35"/>
    </row>
    <row r="616" spans="1:6" s="36" customFormat="1" ht="15" customHeight="1">
      <c r="A616" s="54"/>
      <c r="B616" s="1"/>
      <c r="C616" s="1"/>
      <c r="D616" s="2"/>
      <c r="E616" s="55"/>
      <c r="F616" s="35"/>
    </row>
    <row r="617" spans="1:6" s="36" customFormat="1" ht="15" customHeight="1">
      <c r="A617" s="54"/>
      <c r="B617" s="1"/>
      <c r="C617" s="1"/>
      <c r="D617" s="2"/>
      <c r="E617" s="55"/>
      <c r="F617" s="35"/>
    </row>
    <row r="618" spans="1:6" s="36" customFormat="1" ht="15" customHeight="1">
      <c r="A618" s="54"/>
      <c r="B618" s="1"/>
      <c r="C618" s="1"/>
      <c r="D618" s="2"/>
      <c r="E618" s="55"/>
      <c r="F618" s="35"/>
    </row>
    <row r="619" spans="1:6" s="36" customFormat="1" ht="15" customHeight="1">
      <c r="A619" s="54"/>
      <c r="B619" s="1"/>
      <c r="C619" s="1"/>
      <c r="D619" s="2"/>
      <c r="E619" s="55"/>
      <c r="F619" s="35"/>
    </row>
    <row r="620" spans="1:6" s="36" customFormat="1" ht="15" customHeight="1">
      <c r="A620" s="54"/>
      <c r="B620" s="1"/>
      <c r="C620" s="1"/>
      <c r="D620" s="2"/>
      <c r="E620" s="55"/>
      <c r="F620" s="35"/>
    </row>
    <row r="621" spans="1:6" s="36" customFormat="1" ht="15" customHeight="1">
      <c r="A621" s="54"/>
      <c r="B621" s="1"/>
      <c r="C621" s="1"/>
      <c r="D621" s="2"/>
      <c r="E621" s="55"/>
      <c r="F621" s="35"/>
    </row>
    <row r="622" spans="1:6" s="46" customFormat="1" ht="24.75" customHeight="1">
      <c r="A622" s="54"/>
      <c r="B622" s="1"/>
      <c r="C622" s="1"/>
      <c r="D622" s="2"/>
      <c r="E622" s="55"/>
      <c r="F622" s="45"/>
    </row>
    <row r="623" spans="1:6" s="36" customFormat="1" ht="15" customHeight="1">
      <c r="A623" s="54"/>
      <c r="B623" s="1"/>
      <c r="C623" s="1"/>
      <c r="D623" s="2"/>
      <c r="E623" s="55"/>
      <c r="F623" s="35"/>
    </row>
    <row r="624" spans="1:6" s="36" customFormat="1" ht="15" customHeight="1">
      <c r="A624" s="54"/>
      <c r="B624" s="1"/>
      <c r="C624" s="1"/>
      <c r="D624" s="2"/>
      <c r="E624" s="55"/>
      <c r="F624" s="35"/>
    </row>
    <row r="625" spans="1:6" s="36" customFormat="1" ht="15" customHeight="1">
      <c r="A625" s="54"/>
      <c r="B625" s="1"/>
      <c r="C625" s="1"/>
      <c r="D625" s="2"/>
      <c r="E625" s="55"/>
      <c r="F625" s="35"/>
    </row>
    <row r="626" spans="1:6" s="36" customFormat="1" ht="15" customHeight="1">
      <c r="A626" s="54"/>
      <c r="B626" s="1"/>
      <c r="C626" s="1"/>
      <c r="D626" s="2"/>
      <c r="E626" s="55"/>
      <c r="F626" s="35"/>
    </row>
    <row r="627" spans="1:6" s="36" customFormat="1" ht="15" customHeight="1">
      <c r="A627" s="54"/>
      <c r="B627" s="1"/>
      <c r="C627" s="1"/>
      <c r="D627" s="2"/>
      <c r="E627" s="55"/>
      <c r="F627" s="35"/>
    </row>
    <row r="628" spans="1:6" s="36" customFormat="1" ht="15" customHeight="1">
      <c r="A628" s="54"/>
      <c r="B628" s="1"/>
      <c r="C628" s="1"/>
      <c r="D628" s="2"/>
      <c r="E628" s="55"/>
      <c r="F628" s="35"/>
    </row>
    <row r="629" spans="1:6" s="36" customFormat="1" ht="15" customHeight="1">
      <c r="A629" s="54"/>
      <c r="B629" s="1"/>
      <c r="C629" s="1"/>
      <c r="D629" s="2"/>
      <c r="E629" s="55"/>
      <c r="F629" s="35"/>
    </row>
    <row r="630" spans="1:6" s="36" customFormat="1" ht="15" customHeight="1">
      <c r="A630" s="54"/>
      <c r="B630" s="1"/>
      <c r="C630" s="1"/>
      <c r="D630" s="2"/>
      <c r="E630" s="55"/>
      <c r="F630" s="35"/>
    </row>
    <row r="631" spans="1:6" s="36" customFormat="1" ht="15" customHeight="1">
      <c r="A631" s="54"/>
      <c r="B631" s="1"/>
      <c r="C631" s="1"/>
      <c r="D631" s="2"/>
      <c r="E631" s="55"/>
      <c r="F631" s="35"/>
    </row>
    <row r="632" spans="1:6" s="36" customFormat="1" ht="15" customHeight="1">
      <c r="A632" s="54"/>
      <c r="B632" s="1"/>
      <c r="C632" s="1"/>
      <c r="D632" s="2"/>
      <c r="E632" s="55"/>
      <c r="F632" s="35"/>
    </row>
    <row r="633" spans="1:6" s="36" customFormat="1" ht="15" customHeight="1">
      <c r="A633" s="54"/>
      <c r="B633" s="1"/>
      <c r="C633" s="1"/>
      <c r="D633" s="2"/>
      <c r="E633" s="55"/>
      <c r="F633" s="35"/>
    </row>
    <row r="634" spans="1:6" s="36" customFormat="1" ht="15" customHeight="1">
      <c r="A634" s="54"/>
      <c r="B634" s="1"/>
      <c r="C634" s="1"/>
      <c r="D634" s="2"/>
      <c r="E634" s="55"/>
      <c r="F634" s="35"/>
    </row>
    <row r="635" spans="1:6" s="36" customFormat="1" ht="15" customHeight="1">
      <c r="A635" s="54"/>
      <c r="B635" s="1"/>
      <c r="C635" s="1"/>
      <c r="D635" s="2"/>
      <c r="E635" s="55"/>
      <c r="F635" s="35"/>
    </row>
    <row r="636" spans="1:6" s="36" customFormat="1" ht="15" customHeight="1">
      <c r="A636" s="54"/>
      <c r="B636" s="1"/>
      <c r="C636" s="1"/>
      <c r="D636" s="2"/>
      <c r="E636" s="55"/>
      <c r="F636" s="35"/>
    </row>
    <row r="637" spans="1:6" s="36" customFormat="1" ht="15" customHeight="1">
      <c r="A637" s="54"/>
      <c r="B637" s="1"/>
      <c r="C637" s="1"/>
      <c r="D637" s="2"/>
      <c r="E637" s="55"/>
      <c r="F637" s="35"/>
    </row>
    <row r="638" spans="1:6" s="36" customFormat="1" ht="15" customHeight="1">
      <c r="A638" s="54"/>
      <c r="B638" s="1"/>
      <c r="C638" s="1"/>
      <c r="D638" s="2"/>
      <c r="E638" s="55"/>
      <c r="F638" s="35"/>
    </row>
    <row r="639" spans="1:6" s="36" customFormat="1" ht="15" customHeight="1">
      <c r="A639" s="54"/>
      <c r="B639" s="1"/>
      <c r="C639" s="1"/>
      <c r="D639" s="2"/>
      <c r="E639" s="55"/>
      <c r="F639" s="35"/>
    </row>
    <row r="640" spans="1:6" s="36" customFormat="1" ht="15" customHeight="1">
      <c r="A640" s="54"/>
      <c r="B640" s="1"/>
      <c r="C640" s="1"/>
      <c r="D640" s="2"/>
      <c r="E640" s="55"/>
      <c r="F640" s="35"/>
    </row>
    <row r="641" spans="1:6" s="36" customFormat="1" ht="15" customHeight="1">
      <c r="A641" s="54"/>
      <c r="B641" s="1"/>
      <c r="C641" s="1"/>
      <c r="D641" s="2"/>
      <c r="E641" s="55"/>
      <c r="F641" s="35"/>
    </row>
    <row r="642" spans="1:6" s="36" customFormat="1" ht="15" customHeight="1">
      <c r="A642" s="54"/>
      <c r="B642" s="1"/>
      <c r="C642" s="1"/>
      <c r="D642" s="2"/>
      <c r="E642" s="55"/>
      <c r="F642" s="35"/>
    </row>
    <row r="643" spans="1:6" s="36" customFormat="1" ht="15" customHeight="1">
      <c r="A643" s="54"/>
      <c r="B643" s="1"/>
      <c r="C643" s="1"/>
      <c r="D643" s="2"/>
      <c r="E643" s="55"/>
      <c r="F643" s="35"/>
    </row>
    <row r="644" spans="1:6" s="36" customFormat="1" ht="15" customHeight="1">
      <c r="A644" s="54"/>
      <c r="B644" s="1"/>
      <c r="C644" s="1"/>
      <c r="D644" s="2"/>
      <c r="E644" s="55"/>
      <c r="F644" s="35"/>
    </row>
    <row r="645" spans="1:6" s="36" customFormat="1" ht="15" customHeight="1">
      <c r="A645" s="54"/>
      <c r="B645" s="1"/>
      <c r="C645" s="1"/>
      <c r="D645" s="2"/>
      <c r="E645" s="55"/>
      <c r="F645" s="35"/>
    </row>
    <row r="646" spans="1:6" s="48" customFormat="1" ht="15" customHeight="1">
      <c r="A646" s="54"/>
      <c r="B646" s="1"/>
      <c r="C646" s="1"/>
      <c r="D646" s="2"/>
      <c r="E646" s="55"/>
      <c r="F646" s="53"/>
    </row>
    <row r="647" spans="1:6" s="48" customFormat="1" ht="13.5" customHeight="1">
      <c r="A647" s="54"/>
      <c r="B647" s="1"/>
      <c r="C647" s="1"/>
      <c r="D647" s="2"/>
      <c r="E647" s="55"/>
      <c r="F647" s="53"/>
    </row>
    <row r="648" spans="1:6" s="48" customFormat="1" ht="13.5" customHeight="1">
      <c r="A648" s="54"/>
      <c r="B648" s="1"/>
      <c r="C648" s="1"/>
      <c r="D648" s="2"/>
      <c r="E648" s="55"/>
      <c r="F648" s="53"/>
    </row>
    <row r="649" spans="1:6" s="48" customFormat="1" ht="13.5" customHeight="1">
      <c r="A649" s="54"/>
      <c r="B649" s="1"/>
      <c r="C649" s="1"/>
      <c r="D649" s="2"/>
      <c r="E649" s="55"/>
      <c r="F649" s="53"/>
    </row>
    <row r="650" spans="1:6" s="48" customFormat="1" ht="13.5" customHeight="1">
      <c r="A650" s="54"/>
      <c r="B650" s="1"/>
      <c r="C650" s="1"/>
      <c r="D650" s="2"/>
      <c r="E650" s="55"/>
      <c r="F650" s="53"/>
    </row>
    <row r="651" spans="1:6" s="48" customFormat="1" ht="13.5" customHeight="1">
      <c r="A651" s="54"/>
      <c r="B651" s="1"/>
      <c r="C651" s="1"/>
      <c r="D651" s="2"/>
      <c r="E651" s="55"/>
      <c r="F651" s="53"/>
    </row>
    <row r="652" spans="1:6" s="48" customFormat="1" ht="13.5" customHeight="1">
      <c r="A652" s="54"/>
      <c r="B652" s="1"/>
      <c r="C652" s="1"/>
      <c r="D652" s="2"/>
      <c r="E652" s="55"/>
      <c r="F652" s="53"/>
    </row>
    <row r="653" spans="1:6" s="48" customFormat="1" ht="13.5" customHeight="1">
      <c r="A653" s="54"/>
      <c r="B653" s="1"/>
      <c r="C653" s="1"/>
      <c r="D653" s="2"/>
      <c r="E653" s="55"/>
      <c r="F653" s="53"/>
    </row>
    <row r="654" spans="1:6" s="48" customFormat="1" ht="23.25" customHeight="1">
      <c r="A654" s="54"/>
      <c r="B654" s="1"/>
      <c r="C654" s="1"/>
      <c r="D654" s="2"/>
      <c r="E654" s="55"/>
      <c r="F654" s="53"/>
    </row>
    <row r="655" spans="1:6" s="48" customFormat="1" ht="13.5" customHeight="1">
      <c r="A655" s="54"/>
      <c r="B655" s="1"/>
      <c r="C655" s="1"/>
      <c r="D655" s="2"/>
      <c r="E655" s="55"/>
      <c r="F655" s="53"/>
    </row>
    <row r="656" spans="1:6" s="48" customFormat="1" ht="13.5" customHeight="1">
      <c r="A656" s="54"/>
      <c r="B656" s="1"/>
      <c r="C656" s="1"/>
      <c r="D656" s="2"/>
      <c r="E656" s="55"/>
      <c r="F656" s="53"/>
    </row>
    <row r="657" spans="1:6" s="48" customFormat="1" ht="13.5" customHeight="1">
      <c r="A657" s="54"/>
      <c r="B657" s="1"/>
      <c r="C657" s="1"/>
      <c r="D657" s="2"/>
      <c r="E657" s="55"/>
      <c r="F657" s="53"/>
    </row>
    <row r="658" spans="1:6" s="48" customFormat="1" ht="13.5" customHeight="1">
      <c r="A658" s="54"/>
      <c r="B658" s="1"/>
      <c r="C658" s="1"/>
      <c r="D658" s="2"/>
      <c r="E658" s="55"/>
      <c r="F658" s="53"/>
    </row>
    <row r="659" spans="1:6" s="48" customFormat="1" ht="13.5" customHeight="1">
      <c r="A659" s="54"/>
      <c r="B659" s="1"/>
      <c r="C659" s="1"/>
      <c r="D659" s="2"/>
      <c r="E659" s="55"/>
      <c r="F659" s="53"/>
    </row>
    <row r="660" spans="1:6" s="48" customFormat="1" ht="13.5" customHeight="1">
      <c r="A660" s="54"/>
      <c r="B660" s="1"/>
      <c r="C660" s="1"/>
      <c r="D660" s="2"/>
      <c r="E660" s="55"/>
      <c r="F660" s="53"/>
    </row>
    <row r="661" spans="1:6" s="36" customFormat="1" ht="15" customHeight="1">
      <c r="A661" s="54"/>
      <c r="B661" s="1"/>
      <c r="C661" s="1"/>
      <c r="D661" s="2"/>
      <c r="E661" s="55"/>
      <c r="F661" s="35"/>
    </row>
    <row r="662" spans="1:6" s="36" customFormat="1" ht="15" customHeight="1">
      <c r="A662" s="54"/>
      <c r="B662" s="1"/>
      <c r="C662" s="1"/>
      <c r="D662" s="2"/>
      <c r="E662" s="55"/>
      <c r="F662" s="35"/>
    </row>
    <row r="663" spans="1:6" s="36" customFormat="1" ht="15" customHeight="1">
      <c r="A663" s="54"/>
      <c r="B663" s="1"/>
      <c r="C663" s="1"/>
      <c r="D663" s="2"/>
      <c r="E663" s="55"/>
      <c r="F663" s="35"/>
    </row>
    <row r="664" spans="1:6" s="46" customFormat="1" ht="24" customHeight="1">
      <c r="A664" s="54"/>
      <c r="B664" s="1"/>
      <c r="C664" s="1"/>
      <c r="D664" s="2"/>
      <c r="E664" s="55"/>
      <c r="F664" s="45"/>
    </row>
    <row r="665" spans="1:6" s="46" customFormat="1" ht="15.75" customHeight="1">
      <c r="A665" s="54"/>
      <c r="B665" s="1"/>
      <c r="C665" s="1"/>
      <c r="D665" s="2"/>
      <c r="E665" s="55"/>
      <c r="F665" s="45"/>
    </row>
    <row r="666" spans="1:6" s="46" customFormat="1" ht="15.75" customHeight="1">
      <c r="A666" s="54"/>
      <c r="B666" s="1"/>
      <c r="C666" s="1"/>
      <c r="D666" s="2"/>
      <c r="E666" s="55"/>
      <c r="F666" s="45"/>
    </row>
    <row r="667" spans="1:6" s="36" customFormat="1" ht="15" customHeight="1">
      <c r="A667" s="54"/>
      <c r="B667" s="1"/>
      <c r="C667" s="1"/>
      <c r="D667" s="2"/>
      <c r="E667" s="55"/>
      <c r="F667" s="35"/>
    </row>
    <row r="668" spans="1:6" s="46" customFormat="1" ht="15.75" customHeight="1">
      <c r="A668" s="54"/>
      <c r="B668" s="1"/>
      <c r="C668" s="1"/>
      <c r="D668" s="2"/>
      <c r="E668" s="55"/>
      <c r="F668" s="45"/>
    </row>
    <row r="669" spans="1:6" s="36" customFormat="1" ht="15" customHeight="1">
      <c r="A669" s="54"/>
      <c r="B669" s="1"/>
      <c r="C669" s="1"/>
      <c r="D669" s="2"/>
      <c r="E669" s="55"/>
      <c r="F669" s="35"/>
    </row>
    <row r="670" spans="1:6" s="36" customFormat="1" ht="15" customHeight="1">
      <c r="A670" s="54"/>
      <c r="B670" s="1"/>
      <c r="C670" s="1"/>
      <c r="D670" s="2"/>
      <c r="E670" s="55"/>
      <c r="F670" s="35"/>
    </row>
    <row r="671" spans="1:6" s="46" customFormat="1" ht="15.75" customHeight="1">
      <c r="A671" s="54"/>
      <c r="B671" s="1"/>
      <c r="C671" s="1"/>
      <c r="D671" s="2"/>
      <c r="E671" s="55"/>
      <c r="F671" s="45"/>
    </row>
    <row r="672" spans="1:6" s="46" customFormat="1" ht="15.75" customHeight="1">
      <c r="A672" s="54"/>
      <c r="B672" s="1"/>
      <c r="C672" s="1"/>
      <c r="D672" s="2"/>
      <c r="E672" s="55"/>
      <c r="F672" s="45"/>
    </row>
    <row r="673" spans="1:6" s="36" customFormat="1" ht="15" customHeight="1">
      <c r="A673" s="54"/>
      <c r="B673" s="1"/>
      <c r="C673" s="1"/>
      <c r="D673" s="2"/>
      <c r="E673" s="55"/>
      <c r="F673" s="35"/>
    </row>
    <row r="674" spans="1:6" s="36" customFormat="1" ht="15" customHeight="1">
      <c r="A674" s="54"/>
      <c r="B674" s="1"/>
      <c r="C674" s="1"/>
      <c r="D674" s="2"/>
      <c r="E674" s="55"/>
      <c r="F674" s="35"/>
    </row>
    <row r="675" spans="1:6" s="36" customFormat="1" ht="15" customHeight="1">
      <c r="A675" s="54"/>
      <c r="B675" s="1"/>
      <c r="C675" s="1"/>
      <c r="D675" s="2"/>
      <c r="E675" s="55"/>
      <c r="F675" s="35"/>
    </row>
    <row r="676" spans="1:6" s="36" customFormat="1" ht="15" customHeight="1">
      <c r="A676" s="54"/>
      <c r="B676" s="1"/>
      <c r="C676" s="1"/>
      <c r="D676" s="2"/>
      <c r="E676" s="55"/>
      <c r="F676" s="35"/>
    </row>
    <row r="677" spans="1:6" s="36" customFormat="1" ht="15" customHeight="1">
      <c r="A677" s="54"/>
      <c r="B677" s="1"/>
      <c r="C677" s="1"/>
      <c r="D677" s="2"/>
      <c r="E677" s="55"/>
      <c r="F677" s="35"/>
    </row>
    <row r="678" spans="1:6" s="36" customFormat="1" ht="15" customHeight="1">
      <c r="A678" s="54"/>
      <c r="B678" s="1"/>
      <c r="C678" s="1"/>
      <c r="D678" s="2"/>
      <c r="E678" s="55"/>
      <c r="F678" s="35"/>
    </row>
    <row r="679" spans="1:6" s="36" customFormat="1" ht="15" customHeight="1">
      <c r="A679" s="54"/>
      <c r="B679" s="1"/>
      <c r="C679" s="1"/>
      <c r="D679" s="2"/>
      <c r="E679" s="55"/>
      <c r="F679" s="35"/>
    </row>
    <row r="680" spans="1:6" s="36" customFormat="1" ht="15" customHeight="1">
      <c r="A680" s="54"/>
      <c r="B680" s="1"/>
      <c r="C680" s="1"/>
      <c r="D680" s="2"/>
      <c r="E680" s="55"/>
      <c r="F680" s="35"/>
    </row>
    <row r="681" spans="1:6" s="36" customFormat="1" ht="15" customHeight="1">
      <c r="A681" s="54"/>
      <c r="B681" s="1"/>
      <c r="C681" s="1"/>
      <c r="D681" s="2"/>
      <c r="E681" s="55"/>
      <c r="F681" s="35"/>
    </row>
    <row r="682" spans="1:6" s="36" customFormat="1" ht="15" customHeight="1">
      <c r="A682" s="54"/>
      <c r="B682" s="1"/>
      <c r="C682" s="1"/>
      <c r="D682" s="2"/>
      <c r="E682" s="55"/>
      <c r="F682" s="35"/>
    </row>
    <row r="683" spans="1:6" s="36" customFormat="1" ht="15" customHeight="1">
      <c r="A683" s="54"/>
      <c r="B683" s="1"/>
      <c r="C683" s="1"/>
      <c r="D683" s="2"/>
      <c r="E683" s="55"/>
      <c r="F683" s="35"/>
    </row>
    <row r="684" spans="1:6" s="36" customFormat="1" ht="15" customHeight="1">
      <c r="A684" s="54"/>
      <c r="B684" s="1"/>
      <c r="C684" s="1"/>
      <c r="D684" s="2"/>
      <c r="E684" s="55"/>
      <c r="F684" s="35"/>
    </row>
    <row r="685" spans="1:6" s="36" customFormat="1" ht="15" customHeight="1">
      <c r="A685" s="54"/>
      <c r="B685" s="1"/>
      <c r="C685" s="1"/>
      <c r="D685" s="2"/>
      <c r="E685" s="55"/>
      <c r="F685" s="35"/>
    </row>
    <row r="686" spans="1:6" s="36" customFormat="1" ht="15" customHeight="1">
      <c r="A686" s="54"/>
      <c r="B686" s="1"/>
      <c r="C686" s="1"/>
      <c r="D686" s="2"/>
      <c r="E686" s="55"/>
      <c r="F686" s="35"/>
    </row>
    <row r="687" spans="1:6" s="36" customFormat="1" ht="15" customHeight="1">
      <c r="A687" s="54"/>
      <c r="B687" s="1"/>
      <c r="C687" s="1"/>
      <c r="D687" s="2"/>
      <c r="E687" s="55"/>
      <c r="F687" s="35"/>
    </row>
    <row r="688" spans="1:6" s="36" customFormat="1" ht="15" customHeight="1">
      <c r="A688" s="54"/>
      <c r="B688" s="1"/>
      <c r="C688" s="1"/>
      <c r="D688" s="2"/>
      <c r="E688" s="55"/>
      <c r="F688" s="35"/>
    </row>
    <row r="689" spans="1:6" s="36" customFormat="1" ht="15" customHeight="1">
      <c r="A689" s="54"/>
      <c r="B689" s="1"/>
      <c r="C689" s="1"/>
      <c r="D689" s="2"/>
      <c r="E689" s="55"/>
      <c r="F689" s="35"/>
    </row>
    <row r="690" spans="1:6" s="36" customFormat="1" ht="15" customHeight="1">
      <c r="A690" s="54"/>
      <c r="B690" s="1"/>
      <c r="C690" s="1"/>
      <c r="D690" s="2"/>
      <c r="E690" s="55"/>
      <c r="F690" s="35"/>
    </row>
    <row r="691" spans="1:6" s="36" customFormat="1" ht="15" customHeight="1">
      <c r="A691" s="54"/>
      <c r="B691" s="1"/>
      <c r="C691" s="1"/>
      <c r="D691" s="2"/>
      <c r="E691" s="55"/>
      <c r="F691" s="35"/>
    </row>
    <row r="692" spans="1:6" s="36" customFormat="1" ht="15" customHeight="1">
      <c r="A692" s="54"/>
      <c r="B692" s="1"/>
      <c r="C692" s="1"/>
      <c r="D692" s="2"/>
      <c r="E692" s="55"/>
      <c r="F692" s="35"/>
    </row>
    <row r="693" spans="1:6" s="36" customFormat="1" ht="15" customHeight="1">
      <c r="A693" s="54"/>
      <c r="B693" s="1"/>
      <c r="C693" s="1"/>
      <c r="D693" s="2"/>
      <c r="E693" s="55"/>
      <c r="F693" s="35"/>
    </row>
    <row r="694" spans="1:6" s="36" customFormat="1" ht="15" customHeight="1">
      <c r="A694" s="54"/>
      <c r="B694" s="1"/>
      <c r="C694" s="1"/>
      <c r="D694" s="2"/>
      <c r="E694" s="55"/>
      <c r="F694" s="35"/>
    </row>
    <row r="695" spans="1:6" s="36" customFormat="1" ht="15" customHeight="1">
      <c r="A695" s="54"/>
      <c r="B695" s="1"/>
      <c r="C695" s="1"/>
      <c r="D695" s="2"/>
      <c r="E695" s="55"/>
      <c r="F695" s="35"/>
    </row>
    <row r="696" spans="1:6" s="36" customFormat="1" ht="15" customHeight="1">
      <c r="A696" s="54"/>
      <c r="B696" s="1"/>
      <c r="C696" s="1"/>
      <c r="D696" s="2"/>
      <c r="E696" s="55"/>
      <c r="F696" s="35"/>
    </row>
    <row r="697" spans="1:6" s="36" customFormat="1" ht="15" customHeight="1">
      <c r="A697" s="54"/>
      <c r="B697" s="1"/>
      <c r="C697" s="1"/>
      <c r="D697" s="2"/>
      <c r="E697" s="55"/>
      <c r="F697" s="35"/>
    </row>
    <row r="698" spans="1:6" s="36" customFormat="1" ht="15" customHeight="1">
      <c r="A698" s="54"/>
      <c r="B698" s="1"/>
      <c r="C698" s="1"/>
      <c r="D698" s="2"/>
      <c r="E698" s="55"/>
      <c r="F698" s="35"/>
    </row>
    <row r="699" spans="1:6" s="36" customFormat="1" ht="15" customHeight="1">
      <c r="A699" s="54"/>
      <c r="B699" s="1"/>
      <c r="C699" s="1"/>
      <c r="D699" s="2"/>
      <c r="E699" s="55"/>
      <c r="F699" s="35"/>
    </row>
    <row r="700" spans="1:6" s="36" customFormat="1" ht="15" customHeight="1">
      <c r="A700" s="54"/>
      <c r="B700" s="1"/>
      <c r="C700" s="1"/>
      <c r="D700" s="2"/>
      <c r="E700" s="55"/>
      <c r="F700" s="35"/>
    </row>
    <row r="701" spans="1:6" s="36" customFormat="1" ht="15" customHeight="1">
      <c r="A701" s="54"/>
      <c r="B701" s="1"/>
      <c r="C701" s="1"/>
      <c r="D701" s="2"/>
      <c r="E701" s="55"/>
      <c r="F701" s="35"/>
    </row>
    <row r="702" spans="1:6" s="36" customFormat="1" ht="15" customHeight="1">
      <c r="A702" s="54"/>
      <c r="B702" s="1"/>
      <c r="C702" s="1"/>
      <c r="D702" s="2"/>
      <c r="E702" s="55"/>
      <c r="F702" s="35"/>
    </row>
    <row r="703" spans="1:6" s="36" customFormat="1" ht="15" customHeight="1">
      <c r="A703" s="54"/>
      <c r="B703" s="1"/>
      <c r="C703" s="1"/>
      <c r="D703" s="2"/>
      <c r="E703" s="55"/>
      <c r="F703" s="35"/>
    </row>
    <row r="704" spans="1:6" s="36" customFormat="1" ht="15" customHeight="1">
      <c r="A704" s="54"/>
      <c r="B704" s="1"/>
      <c r="C704" s="1"/>
      <c r="D704" s="2"/>
      <c r="E704" s="55"/>
      <c r="F704" s="35"/>
    </row>
    <row r="705" spans="1:6" s="36" customFormat="1" ht="15" customHeight="1">
      <c r="A705" s="54"/>
      <c r="B705" s="1"/>
      <c r="C705" s="1"/>
      <c r="D705" s="2"/>
      <c r="E705" s="55"/>
      <c r="F705" s="35"/>
    </row>
    <row r="706" spans="1:6" s="36" customFormat="1" ht="15" customHeight="1">
      <c r="A706" s="54"/>
      <c r="B706" s="1"/>
      <c r="C706" s="1"/>
      <c r="D706" s="2"/>
      <c r="E706" s="55"/>
      <c r="F706" s="35"/>
    </row>
    <row r="707" spans="1:6" s="36" customFormat="1" ht="15" customHeight="1">
      <c r="A707" s="54"/>
      <c r="B707" s="1"/>
      <c r="C707" s="1"/>
      <c r="D707" s="2"/>
      <c r="E707" s="55"/>
      <c r="F707" s="35"/>
    </row>
    <row r="708" spans="1:6" s="36" customFormat="1" ht="15" customHeight="1">
      <c r="A708" s="54"/>
      <c r="B708" s="1"/>
      <c r="C708" s="1"/>
      <c r="D708" s="2"/>
      <c r="E708" s="55"/>
      <c r="F708" s="35"/>
    </row>
    <row r="709" spans="1:6" s="36" customFormat="1" ht="15" customHeight="1">
      <c r="A709" s="54"/>
      <c r="B709" s="1"/>
      <c r="C709" s="1"/>
      <c r="D709" s="2"/>
      <c r="E709" s="55"/>
      <c r="F709" s="35"/>
    </row>
    <row r="710" spans="1:6" s="36" customFormat="1" ht="15" customHeight="1">
      <c r="A710" s="54"/>
      <c r="B710" s="1"/>
      <c r="C710" s="1"/>
      <c r="D710" s="2"/>
      <c r="E710" s="55"/>
      <c r="F710" s="35"/>
    </row>
    <row r="711" spans="1:6" s="46" customFormat="1" ht="15.75" customHeight="1">
      <c r="A711" s="54"/>
      <c r="B711" s="1"/>
      <c r="C711" s="1"/>
      <c r="D711" s="2"/>
      <c r="E711" s="55"/>
      <c r="F711" s="45"/>
    </row>
    <row r="712" spans="1:6" s="46" customFormat="1" ht="15.75" customHeight="1">
      <c r="A712" s="54"/>
      <c r="B712" s="1"/>
      <c r="C712" s="1"/>
      <c r="D712" s="2"/>
      <c r="E712" s="55"/>
      <c r="F712" s="45"/>
    </row>
    <row r="713" spans="1:6" s="46" customFormat="1" ht="15.75" customHeight="1">
      <c r="A713" s="54"/>
      <c r="B713" s="1"/>
      <c r="C713" s="1"/>
      <c r="D713" s="2"/>
      <c r="E713" s="55"/>
      <c r="F713" s="45"/>
    </row>
    <row r="714" spans="1:6" s="46" customFormat="1" ht="15.75" customHeight="1">
      <c r="A714" s="54"/>
      <c r="B714" s="1"/>
      <c r="C714" s="1"/>
      <c r="D714" s="2"/>
      <c r="E714" s="55"/>
      <c r="F714" s="45"/>
    </row>
    <row r="715" spans="1:6" s="46" customFormat="1" ht="15.75" customHeight="1">
      <c r="A715" s="54"/>
      <c r="B715" s="1"/>
      <c r="C715" s="1"/>
      <c r="D715" s="2"/>
      <c r="E715" s="55"/>
      <c r="F715" s="45"/>
    </row>
    <row r="716" spans="1:6" s="46" customFormat="1" ht="15.75" customHeight="1">
      <c r="A716" s="54"/>
      <c r="B716" s="1"/>
      <c r="C716" s="1"/>
      <c r="D716" s="2"/>
      <c r="E716" s="55"/>
      <c r="F716" s="45"/>
    </row>
    <row r="717" spans="1:6" s="46" customFormat="1" ht="15.75" customHeight="1">
      <c r="A717" s="54"/>
      <c r="B717" s="1"/>
      <c r="C717" s="1"/>
      <c r="D717" s="2"/>
      <c r="E717" s="55"/>
      <c r="F717" s="45"/>
    </row>
    <row r="718" spans="1:6" s="46" customFormat="1" ht="15.75" customHeight="1">
      <c r="A718" s="54"/>
      <c r="B718" s="1"/>
      <c r="C718" s="1"/>
      <c r="D718" s="2"/>
      <c r="E718" s="55"/>
      <c r="F718" s="45"/>
    </row>
    <row r="719" spans="1:6" s="46" customFormat="1" ht="15.75" customHeight="1">
      <c r="A719" s="54"/>
      <c r="B719" s="1"/>
      <c r="C719" s="1"/>
      <c r="D719" s="2"/>
      <c r="E719" s="55"/>
      <c r="F719" s="45"/>
    </row>
    <row r="720" spans="1:6" s="31" customFormat="1" ht="15.75" customHeight="1">
      <c r="A720" s="54"/>
      <c r="B720" s="1"/>
      <c r="C720" s="1"/>
      <c r="D720" s="2"/>
      <c r="E720" s="55"/>
      <c r="F720" s="23"/>
    </row>
  </sheetData>
  <sheetProtection selectLockedCells="1" selectUnlockedCells="1"/>
  <mergeCells count="65">
    <mergeCell ref="A602:E602"/>
    <mergeCell ref="A532:E532"/>
    <mergeCell ref="A539:E539"/>
    <mergeCell ref="A541:E541"/>
    <mergeCell ref="A572:E572"/>
    <mergeCell ref="A422:E422"/>
    <mergeCell ref="A426:E426"/>
    <mergeCell ref="A451:E451"/>
    <mergeCell ref="A455:E455"/>
    <mergeCell ref="A509:E509"/>
    <mergeCell ref="A579:E579"/>
    <mergeCell ref="A373:E373"/>
    <mergeCell ref="A377:E377"/>
    <mergeCell ref="A379:E379"/>
    <mergeCell ref="A383:E383"/>
    <mergeCell ref="A388:E388"/>
    <mergeCell ref="A421:E421"/>
    <mergeCell ref="A317:E317"/>
    <mergeCell ref="A337:E337"/>
    <mergeCell ref="A349:E349"/>
    <mergeCell ref="A350:E350"/>
    <mergeCell ref="A360:E360"/>
    <mergeCell ref="A371:E371"/>
    <mergeCell ref="A256:E256"/>
    <mergeCell ref="A260:E260"/>
    <mergeCell ref="A261:E261"/>
    <mergeCell ref="A275:E275"/>
    <mergeCell ref="A305:E305"/>
    <mergeCell ref="A316:E316"/>
    <mergeCell ref="A220:E220"/>
    <mergeCell ref="A230:E230"/>
    <mergeCell ref="A233:E233"/>
    <mergeCell ref="A237:E237"/>
    <mergeCell ref="A242:E242"/>
    <mergeCell ref="A246:E246"/>
    <mergeCell ref="A186:E186"/>
    <mergeCell ref="A196:E196"/>
    <mergeCell ref="A203:E203"/>
    <mergeCell ref="A212:E212"/>
    <mergeCell ref="A213:E213"/>
    <mergeCell ref="A219:E219"/>
    <mergeCell ref="A143:E143"/>
    <mergeCell ref="A158:E158"/>
    <mergeCell ref="A168:E168"/>
    <mergeCell ref="A172:E172"/>
    <mergeCell ref="A173:E173"/>
    <mergeCell ref="A181:E181"/>
    <mergeCell ref="A126:E126"/>
    <mergeCell ref="A128:E128"/>
    <mergeCell ref="A129:E129"/>
    <mergeCell ref="A131:E131"/>
    <mergeCell ref="A133:E133"/>
    <mergeCell ref="A134:E134"/>
    <mergeCell ref="A8:E8"/>
    <mergeCell ref="A56:E56"/>
    <mergeCell ref="A68:E68"/>
    <mergeCell ref="A113:E113"/>
    <mergeCell ref="A117:E117"/>
    <mergeCell ref="A122:E122"/>
    <mergeCell ref="A1:E1"/>
    <mergeCell ref="A2:E2"/>
    <mergeCell ref="A3:E3"/>
    <mergeCell ref="A4:E4"/>
    <mergeCell ref="A5:E5"/>
    <mergeCell ref="A7:E7"/>
  </mergeCells>
  <printOptions/>
  <pageMargins left="0.3902777777777778" right="0.15763888888888888" top="0.19652777777777777" bottom="0.4902777777777778" header="0.5118055555555555" footer="0.2902777777777778"/>
  <pageSetup horizontalDpi="300" verticalDpi="300" orientation="portrait" paperSize="9" scale="66" r:id="rId2"/>
  <headerFooter alignWithMargins="0">
    <oddFooter>&amp;Lг. Мурманск, ул. Домостроительная, д. 7/1 (1 этаж)&amp;Cтел./факс: (8152) &amp;11 &amp;12 62-72-72&amp;R&amp;11Группа компаний "Проф.Ком"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5"/>
  <sheetViews>
    <sheetView zoomScale="70" zoomScaleNormal="70" zoomScalePageLayoutView="0" workbookViewId="0" topLeftCell="A1">
      <selection activeCell="A1" sqref="A1:D5"/>
    </sheetView>
  </sheetViews>
  <sheetFormatPr defaultColWidth="9.00390625" defaultRowHeight="12.75"/>
  <cols>
    <col min="1" max="1" width="11.25390625" style="47" customWidth="1"/>
    <col min="2" max="2" width="86.25390625" style="47" customWidth="1"/>
    <col min="3" max="3" width="9.125" style="0" hidden="1" customWidth="1"/>
    <col min="4" max="4" width="12.00390625" style="113" customWidth="1"/>
  </cols>
  <sheetData>
    <row r="1" spans="1:6" ht="18.75" customHeight="1">
      <c r="A1" s="417" t="str">
        <f>'Неосновная Одежда'!A1</f>
        <v>Группа компаний "Проф.Ком"</v>
      </c>
      <c r="B1" s="417"/>
      <c r="C1" s="417"/>
      <c r="D1" s="417"/>
      <c r="E1" s="114"/>
      <c r="F1" s="114"/>
    </row>
    <row r="2" spans="1:6" ht="18.75" customHeight="1">
      <c r="A2" s="417" t="str">
        <f>'Неосновная Одежда'!A2</f>
        <v>183034, г. Мурманск, ул. Лобова, дом 15</v>
      </c>
      <c r="B2" s="417"/>
      <c r="C2" s="417"/>
      <c r="D2" s="417"/>
      <c r="E2" s="114"/>
      <c r="F2" s="114"/>
    </row>
    <row r="3" spans="1:6" ht="18.75" customHeight="1">
      <c r="A3" s="417" t="str">
        <f>'Неосновная Одежда'!A3</f>
        <v>(8152) 62-72-72 (многоканальный)</v>
      </c>
      <c r="B3" s="417"/>
      <c r="C3" s="417"/>
      <c r="D3" s="417"/>
      <c r="E3" s="114"/>
      <c r="F3" s="114"/>
    </row>
    <row r="4" spans="1:6" ht="18.75" customHeight="1">
      <c r="A4" s="417" t="str">
        <f>'Неосновная Одежда'!A4</f>
        <v>e-mail: info@prof-kom.ru</v>
      </c>
      <c r="B4" s="417"/>
      <c r="C4" s="417"/>
      <c r="D4" s="417"/>
      <c r="E4" s="114"/>
      <c r="F4" s="114"/>
    </row>
    <row r="5" spans="1:6" ht="18.75" customHeight="1">
      <c r="A5" s="428" t="str">
        <f>'Неосновная Одежда'!A5</f>
        <v>www.prof-kom.ru</v>
      </c>
      <c r="B5" s="428"/>
      <c r="C5" s="428"/>
      <c r="D5" s="428"/>
      <c r="E5" s="115"/>
      <c r="F5" s="115"/>
    </row>
    <row r="6" spans="1:4" ht="12.75">
      <c r="A6" s="116" t="s">
        <v>2996</v>
      </c>
      <c r="B6" s="117" t="s">
        <v>2997</v>
      </c>
      <c r="C6" s="118">
        <v>325</v>
      </c>
      <c r="D6" s="119">
        <f aca="true" t="shared" si="0" ref="D6:D16">C6*1.8</f>
        <v>585</v>
      </c>
    </row>
    <row r="7" spans="1:4" ht="12.75">
      <c r="A7" s="116" t="s">
        <v>2998</v>
      </c>
      <c r="B7" s="117" t="s">
        <v>2999</v>
      </c>
      <c r="C7" s="120">
        <v>255</v>
      </c>
      <c r="D7" s="119">
        <f t="shared" si="0"/>
        <v>459</v>
      </c>
    </row>
    <row r="8" spans="1:4" ht="25.5">
      <c r="A8" s="116" t="s">
        <v>3000</v>
      </c>
      <c r="B8" s="117" t="s">
        <v>3001</v>
      </c>
      <c r="C8" s="120">
        <v>205</v>
      </c>
      <c r="D8" s="119">
        <f t="shared" si="0"/>
        <v>369</v>
      </c>
    </row>
    <row r="9" spans="1:4" ht="12.75">
      <c r="A9" s="116" t="s">
        <v>3002</v>
      </c>
      <c r="B9" s="117" t="s">
        <v>3003</v>
      </c>
      <c r="C9" s="120">
        <v>205</v>
      </c>
      <c r="D9" s="119">
        <f t="shared" si="0"/>
        <v>369</v>
      </c>
    </row>
    <row r="10" spans="1:4" ht="25.5">
      <c r="A10" s="116" t="s">
        <v>3004</v>
      </c>
      <c r="B10" s="117" t="s">
        <v>1479</v>
      </c>
      <c r="C10" s="121">
        <v>205</v>
      </c>
      <c r="D10" s="119">
        <f t="shared" si="0"/>
        <v>369</v>
      </c>
    </row>
    <row r="11" spans="1:4" ht="15" customHeight="1">
      <c r="A11" s="116" t="s">
        <v>1480</v>
      </c>
      <c r="B11" s="117" t="s">
        <v>1481</v>
      </c>
      <c r="C11" s="120">
        <v>225</v>
      </c>
      <c r="D11" s="119">
        <f t="shared" si="0"/>
        <v>405</v>
      </c>
    </row>
    <row r="12" spans="1:4" ht="12.75">
      <c r="A12" s="116" t="s">
        <v>1482</v>
      </c>
      <c r="B12" s="117" t="s">
        <v>1483</v>
      </c>
      <c r="C12" s="122">
        <v>230</v>
      </c>
      <c r="D12" s="119">
        <f t="shared" si="0"/>
        <v>414</v>
      </c>
    </row>
    <row r="13" spans="1:4" ht="25.5">
      <c r="A13" s="116" t="s">
        <v>1484</v>
      </c>
      <c r="B13" s="117" t="s">
        <v>1485</v>
      </c>
      <c r="C13" s="121">
        <v>205</v>
      </c>
      <c r="D13" s="119">
        <f t="shared" si="0"/>
        <v>369</v>
      </c>
    </row>
    <row r="14" spans="1:4" ht="12.75">
      <c r="A14" s="116" t="s">
        <v>1486</v>
      </c>
      <c r="B14" s="117" t="s">
        <v>1487</v>
      </c>
      <c r="C14" s="123">
        <v>105</v>
      </c>
      <c r="D14" s="119">
        <f t="shared" si="0"/>
        <v>189</v>
      </c>
    </row>
    <row r="15" spans="1:4" ht="12.75">
      <c r="A15" s="116" t="s">
        <v>1488</v>
      </c>
      <c r="B15" s="117" t="s">
        <v>1489</v>
      </c>
      <c r="C15" s="123">
        <v>100</v>
      </c>
      <c r="D15" s="119">
        <f t="shared" si="0"/>
        <v>180</v>
      </c>
    </row>
    <row r="16" spans="1:4" ht="12.75">
      <c r="A16" s="116" t="s">
        <v>1490</v>
      </c>
      <c r="B16" s="117" t="s">
        <v>1491</v>
      </c>
      <c r="C16" s="123">
        <v>100</v>
      </c>
      <c r="D16" s="119">
        <f t="shared" si="0"/>
        <v>180</v>
      </c>
    </row>
    <row r="17" spans="1:4" ht="15" customHeight="1">
      <c r="A17" s="429" t="s">
        <v>1492</v>
      </c>
      <c r="B17" s="429"/>
      <c r="C17" s="429"/>
      <c r="D17" s="429"/>
    </row>
    <row r="18" spans="1:4" ht="12.75" customHeight="1">
      <c r="A18" s="430" t="s">
        <v>1493</v>
      </c>
      <c r="B18" s="430"/>
      <c r="C18" s="430"/>
      <c r="D18" s="430"/>
    </row>
    <row r="19" spans="1:4" ht="12.75" customHeight="1">
      <c r="A19" s="431" t="s">
        <v>1494</v>
      </c>
      <c r="B19" s="431"/>
      <c r="C19" s="431"/>
      <c r="D19" s="431"/>
    </row>
    <row r="20" spans="1:4" ht="12.75" customHeight="1">
      <c r="A20" s="432" t="s">
        <v>1495</v>
      </c>
      <c r="B20" s="432" t="s">
        <v>1496</v>
      </c>
      <c r="C20" s="124">
        <v>100</v>
      </c>
      <c r="D20" s="119">
        <f aca="true" t="shared" si="1" ref="D20:D28">C20*1.8</f>
        <v>180</v>
      </c>
    </row>
    <row r="21" spans="1:4" ht="12.75">
      <c r="A21" s="432"/>
      <c r="B21" s="432"/>
      <c r="C21" s="125">
        <v>126</v>
      </c>
      <c r="D21" s="126">
        <f aca="true" t="shared" si="2" ref="D21:D29">C21*1.8</f>
        <v>226.8</v>
      </c>
    </row>
    <row r="22" spans="1:4" ht="12.75" customHeight="1">
      <c r="A22" s="432" t="s">
        <v>1497</v>
      </c>
      <c r="B22" s="432" t="s">
        <v>1498</v>
      </c>
      <c r="C22" s="124">
        <v>100</v>
      </c>
      <c r="D22" s="119">
        <f t="shared" si="1"/>
        <v>180</v>
      </c>
    </row>
    <row r="23" spans="1:4" ht="12.75">
      <c r="A23" s="432"/>
      <c r="B23" s="432"/>
      <c r="C23" s="125">
        <v>126</v>
      </c>
      <c r="D23" s="126">
        <f t="shared" si="2"/>
        <v>226.8</v>
      </c>
    </row>
    <row r="24" spans="1:4" ht="12.75" customHeight="1">
      <c r="A24" s="432" t="s">
        <v>1499</v>
      </c>
      <c r="B24" s="432" t="s">
        <v>1500</v>
      </c>
      <c r="C24" s="124">
        <v>100</v>
      </c>
      <c r="D24" s="119">
        <f t="shared" si="1"/>
        <v>180</v>
      </c>
    </row>
    <row r="25" spans="1:4" ht="12.75">
      <c r="A25" s="432"/>
      <c r="B25" s="432"/>
      <c r="C25" s="125">
        <v>126</v>
      </c>
      <c r="D25" s="126">
        <f t="shared" si="2"/>
        <v>226.8</v>
      </c>
    </row>
    <row r="26" spans="1:4" ht="12.75" customHeight="1">
      <c r="A26" s="432" t="s">
        <v>1501</v>
      </c>
      <c r="B26" s="432" t="s">
        <v>1502</v>
      </c>
      <c r="C26" s="124">
        <v>100</v>
      </c>
      <c r="D26" s="119">
        <f t="shared" si="1"/>
        <v>180</v>
      </c>
    </row>
    <row r="27" spans="1:4" ht="12.75">
      <c r="A27" s="432"/>
      <c r="B27" s="432"/>
      <c r="C27" s="125">
        <v>126</v>
      </c>
      <c r="D27" s="126">
        <f t="shared" si="2"/>
        <v>226.8</v>
      </c>
    </row>
    <row r="28" spans="1:4" ht="12.75" customHeight="1">
      <c r="A28" s="432" t="s">
        <v>1503</v>
      </c>
      <c r="B28" s="432" t="s">
        <v>1504</v>
      </c>
      <c r="C28" s="124">
        <v>100</v>
      </c>
      <c r="D28" s="119">
        <f t="shared" si="1"/>
        <v>180</v>
      </c>
    </row>
    <row r="29" spans="1:4" ht="12.75">
      <c r="A29" s="432"/>
      <c r="B29" s="432"/>
      <c r="C29" s="125">
        <v>126</v>
      </c>
      <c r="D29" s="126">
        <f t="shared" si="2"/>
        <v>226.8</v>
      </c>
    </row>
    <row r="30" spans="1:4" ht="12.75" customHeight="1">
      <c r="A30" s="431" t="s">
        <v>1505</v>
      </c>
      <c r="B30" s="431"/>
      <c r="C30" s="431"/>
      <c r="D30" s="431"/>
    </row>
    <row r="31" spans="1:4" ht="12.75" customHeight="1">
      <c r="A31" s="431" t="s">
        <v>1506</v>
      </c>
      <c r="B31" s="431"/>
      <c r="C31" s="431"/>
      <c r="D31" s="431"/>
    </row>
    <row r="32" spans="1:4" ht="12.75" customHeight="1">
      <c r="A32" s="430" t="s">
        <v>1507</v>
      </c>
      <c r="B32" s="430"/>
      <c r="C32" s="430"/>
      <c r="D32" s="430"/>
    </row>
    <row r="33" spans="1:4" ht="12.75" customHeight="1">
      <c r="A33" s="432" t="s">
        <v>1508</v>
      </c>
      <c r="B33" s="433" t="s">
        <v>1509</v>
      </c>
      <c r="C33" s="124">
        <v>260</v>
      </c>
      <c r="D33" s="119">
        <f>C33*1.8</f>
        <v>468</v>
      </c>
    </row>
    <row r="34" spans="1:4" ht="12.75">
      <c r="A34" s="432"/>
      <c r="B34" s="433"/>
      <c r="C34" s="125">
        <v>420</v>
      </c>
      <c r="D34" s="126">
        <f>C34*1.8</f>
        <v>756</v>
      </c>
    </row>
    <row r="35" spans="1:4" ht="12.75" customHeight="1">
      <c r="A35" s="432" t="s">
        <v>1510</v>
      </c>
      <c r="B35" s="434" t="s">
        <v>1511</v>
      </c>
      <c r="C35" s="124">
        <v>260</v>
      </c>
      <c r="D35" s="119">
        <f>C35*1.8</f>
        <v>468</v>
      </c>
    </row>
    <row r="36" spans="1:4" ht="12.75">
      <c r="A36" s="432"/>
      <c r="B36" s="434"/>
      <c r="C36" s="125">
        <v>420</v>
      </c>
      <c r="D36" s="126">
        <f>C36*1.8</f>
        <v>756</v>
      </c>
    </row>
    <row r="37" spans="1:4" ht="15" customHeight="1">
      <c r="A37" s="435" t="s">
        <v>1512</v>
      </c>
      <c r="B37" s="435"/>
      <c r="C37" s="435"/>
      <c r="D37" s="435"/>
    </row>
    <row r="38" spans="1:4" ht="12.75" customHeight="1">
      <c r="A38" s="431" t="s">
        <v>1513</v>
      </c>
      <c r="B38" s="431"/>
      <c r="C38" s="431"/>
      <c r="D38" s="431"/>
    </row>
    <row r="39" spans="1:4" ht="12.75" customHeight="1">
      <c r="A39" s="430" t="s">
        <v>1514</v>
      </c>
      <c r="B39" s="430"/>
      <c r="C39" s="430"/>
      <c r="D39" s="430"/>
    </row>
    <row r="40" spans="1:4" ht="12.75" customHeight="1">
      <c r="A40" s="432" t="s">
        <v>1515</v>
      </c>
      <c r="B40" s="436" t="s">
        <v>1516</v>
      </c>
      <c r="C40" s="124">
        <v>375</v>
      </c>
      <c r="D40" s="119">
        <f aca="true" t="shared" si="3" ref="D40:D103">C40*1.8</f>
        <v>675</v>
      </c>
    </row>
    <row r="41" spans="1:4" ht="12.75">
      <c r="A41" s="432"/>
      <c r="B41" s="432"/>
      <c r="C41" s="125">
        <v>580</v>
      </c>
      <c r="D41" s="126">
        <f t="shared" si="3"/>
        <v>1044</v>
      </c>
    </row>
    <row r="42" spans="1:4" ht="12.75" customHeight="1">
      <c r="A42" s="432" t="s">
        <v>1517</v>
      </c>
      <c r="B42" s="437" t="s">
        <v>1518</v>
      </c>
      <c r="C42" s="124">
        <v>340</v>
      </c>
      <c r="D42" s="119">
        <f t="shared" si="3"/>
        <v>612</v>
      </c>
    </row>
    <row r="43" spans="1:4" ht="12.75">
      <c r="A43" s="432"/>
      <c r="B43" s="437"/>
      <c r="C43" s="125">
        <v>495</v>
      </c>
      <c r="D43" s="126">
        <f t="shared" si="3"/>
        <v>891</v>
      </c>
    </row>
    <row r="44" spans="1:4" ht="12.75" customHeight="1">
      <c r="A44" s="432" t="s">
        <v>1519</v>
      </c>
      <c r="B44" s="437" t="s">
        <v>1520</v>
      </c>
      <c r="C44" s="124"/>
      <c r="D44" s="119">
        <f t="shared" si="3"/>
        <v>0</v>
      </c>
    </row>
    <row r="45" spans="1:4" ht="12.75">
      <c r="A45" s="432"/>
      <c r="B45" s="437"/>
      <c r="C45" s="125"/>
      <c r="D45" s="126">
        <f t="shared" si="3"/>
        <v>0</v>
      </c>
    </row>
    <row r="46" spans="1:4" ht="12.75" customHeight="1">
      <c r="A46" s="432" t="s">
        <v>1521</v>
      </c>
      <c r="B46" s="437" t="s">
        <v>1522</v>
      </c>
      <c r="C46" s="124">
        <v>470</v>
      </c>
      <c r="D46" s="119">
        <f t="shared" si="3"/>
        <v>846</v>
      </c>
    </row>
    <row r="47" spans="1:4" ht="12.75">
      <c r="A47" s="432"/>
      <c r="B47" s="437"/>
      <c r="C47" s="125">
        <v>600</v>
      </c>
      <c r="D47" s="126">
        <f t="shared" si="3"/>
        <v>1080</v>
      </c>
    </row>
    <row r="48" spans="1:4" ht="12.75" customHeight="1">
      <c r="A48" s="432" t="s">
        <v>1523</v>
      </c>
      <c r="B48" s="437" t="s">
        <v>1524</v>
      </c>
      <c r="C48" s="124">
        <v>315</v>
      </c>
      <c r="D48" s="119">
        <f t="shared" si="3"/>
        <v>567</v>
      </c>
    </row>
    <row r="49" spans="1:4" ht="12.75">
      <c r="A49" s="432"/>
      <c r="B49" s="437"/>
      <c r="C49" s="125">
        <v>445</v>
      </c>
      <c r="D49" s="126">
        <f t="shared" si="3"/>
        <v>801</v>
      </c>
    </row>
    <row r="50" spans="1:4" ht="12.75" customHeight="1">
      <c r="A50" s="432" t="s">
        <v>1525</v>
      </c>
      <c r="B50" s="437" t="s">
        <v>1526</v>
      </c>
      <c r="C50" s="124">
        <v>315</v>
      </c>
      <c r="D50" s="119">
        <f t="shared" si="3"/>
        <v>567</v>
      </c>
    </row>
    <row r="51" spans="1:4" ht="12.75">
      <c r="A51" s="432"/>
      <c r="B51" s="437"/>
      <c r="C51" s="125">
        <v>445</v>
      </c>
      <c r="D51" s="126">
        <f t="shared" si="3"/>
        <v>801</v>
      </c>
    </row>
    <row r="52" spans="1:4" ht="12.75" customHeight="1">
      <c r="A52" s="432" t="s">
        <v>1527</v>
      </c>
      <c r="B52" s="437" t="s">
        <v>1528</v>
      </c>
      <c r="C52" s="124">
        <v>315</v>
      </c>
      <c r="D52" s="119">
        <f t="shared" si="3"/>
        <v>567</v>
      </c>
    </row>
    <row r="53" spans="1:4" ht="12.75">
      <c r="A53" s="432"/>
      <c r="B53" s="437"/>
      <c r="C53" s="125">
        <v>445</v>
      </c>
      <c r="D53" s="126">
        <f t="shared" si="3"/>
        <v>801</v>
      </c>
    </row>
    <row r="54" spans="1:4" ht="12.75" customHeight="1">
      <c r="A54" s="432" t="s">
        <v>1529</v>
      </c>
      <c r="B54" s="437" t="s">
        <v>1530</v>
      </c>
      <c r="C54" s="124">
        <v>315</v>
      </c>
      <c r="D54" s="119">
        <f t="shared" si="3"/>
        <v>567</v>
      </c>
    </row>
    <row r="55" spans="1:4" ht="12.75">
      <c r="A55" s="432"/>
      <c r="B55" s="437"/>
      <c r="C55" s="125">
        <v>445</v>
      </c>
      <c r="D55" s="126">
        <f t="shared" si="3"/>
        <v>801</v>
      </c>
    </row>
    <row r="56" spans="1:4" ht="12.75" customHeight="1">
      <c r="A56" s="432" t="s">
        <v>1531</v>
      </c>
      <c r="B56" s="437" t="s">
        <v>1532</v>
      </c>
      <c r="C56" s="124">
        <v>315</v>
      </c>
      <c r="D56" s="119">
        <f t="shared" si="3"/>
        <v>567</v>
      </c>
    </row>
    <row r="57" spans="1:4" ht="12.75">
      <c r="A57" s="432"/>
      <c r="B57" s="437"/>
      <c r="C57" s="125">
        <v>445</v>
      </c>
      <c r="D57" s="126">
        <f t="shared" si="3"/>
        <v>801</v>
      </c>
    </row>
    <row r="58" spans="1:4" ht="12.75" customHeight="1">
      <c r="A58" s="432" t="s">
        <v>1533</v>
      </c>
      <c r="B58" s="438" t="s">
        <v>1534</v>
      </c>
      <c r="C58" s="124">
        <v>315</v>
      </c>
      <c r="D58" s="119">
        <f t="shared" si="3"/>
        <v>567</v>
      </c>
    </row>
    <row r="59" spans="1:4" ht="12.75">
      <c r="A59" s="432"/>
      <c r="B59" s="438"/>
      <c r="C59" s="125">
        <v>445</v>
      </c>
      <c r="D59" s="126">
        <f t="shared" si="3"/>
        <v>801</v>
      </c>
    </row>
    <row r="60" spans="1:4" ht="12.75" customHeight="1">
      <c r="A60" s="432" t="s">
        <v>1535</v>
      </c>
      <c r="B60" s="437" t="s">
        <v>1536</v>
      </c>
      <c r="C60" s="124">
        <v>315</v>
      </c>
      <c r="D60" s="119">
        <f t="shared" si="3"/>
        <v>567</v>
      </c>
    </row>
    <row r="61" spans="1:4" ht="12.75">
      <c r="A61" s="432"/>
      <c r="B61" s="437"/>
      <c r="C61" s="125">
        <v>445</v>
      </c>
      <c r="D61" s="126">
        <f t="shared" si="3"/>
        <v>801</v>
      </c>
    </row>
    <row r="62" spans="1:4" ht="12.75" customHeight="1">
      <c r="A62" s="432" t="s">
        <v>1537</v>
      </c>
      <c r="B62" s="432" t="s">
        <v>1538</v>
      </c>
      <c r="C62" s="124">
        <v>315</v>
      </c>
      <c r="D62" s="119">
        <f t="shared" si="3"/>
        <v>567</v>
      </c>
    </row>
    <row r="63" spans="1:4" ht="12.75">
      <c r="A63" s="432"/>
      <c r="B63" s="432"/>
      <c r="C63" s="125">
        <v>445</v>
      </c>
      <c r="D63" s="126">
        <f t="shared" si="3"/>
        <v>801</v>
      </c>
    </row>
    <row r="64" spans="1:4" ht="12.75" customHeight="1">
      <c r="A64" s="432" t="s">
        <v>1539</v>
      </c>
      <c r="B64" s="437" t="s">
        <v>1540</v>
      </c>
      <c r="C64" s="124">
        <v>315</v>
      </c>
      <c r="D64" s="119">
        <f t="shared" si="3"/>
        <v>567</v>
      </c>
    </row>
    <row r="65" spans="1:4" ht="12.75">
      <c r="A65" s="432"/>
      <c r="B65" s="437"/>
      <c r="C65" s="125">
        <v>445</v>
      </c>
      <c r="D65" s="126">
        <f t="shared" si="3"/>
        <v>801</v>
      </c>
    </row>
    <row r="66" spans="1:4" ht="12.75" customHeight="1">
      <c r="A66" s="432" t="s">
        <v>1541</v>
      </c>
      <c r="B66" s="437" t="s">
        <v>1542</v>
      </c>
      <c r="C66" s="124">
        <v>275</v>
      </c>
      <c r="D66" s="119">
        <f t="shared" si="3"/>
        <v>495</v>
      </c>
    </row>
    <row r="67" spans="1:4" ht="12.75">
      <c r="A67" s="432"/>
      <c r="B67" s="437"/>
      <c r="C67" s="125">
        <v>379</v>
      </c>
      <c r="D67" s="126">
        <f t="shared" si="3"/>
        <v>682.2</v>
      </c>
    </row>
    <row r="68" spans="1:4" ht="12.75" customHeight="1">
      <c r="A68" s="432" t="s">
        <v>1543</v>
      </c>
      <c r="B68" s="437" t="s">
        <v>1544</v>
      </c>
      <c r="C68" s="124">
        <v>275</v>
      </c>
      <c r="D68" s="119">
        <f t="shared" si="3"/>
        <v>495</v>
      </c>
    </row>
    <row r="69" spans="1:4" ht="12.75">
      <c r="A69" s="432"/>
      <c r="B69" s="437"/>
      <c r="C69" s="125">
        <v>379</v>
      </c>
      <c r="D69" s="126">
        <f t="shared" si="3"/>
        <v>682.2</v>
      </c>
    </row>
    <row r="70" spans="1:4" ht="12.75" customHeight="1">
      <c r="A70" s="432" t="s">
        <v>1545</v>
      </c>
      <c r="B70" s="438" t="s">
        <v>1546</v>
      </c>
      <c r="C70" s="124">
        <v>275</v>
      </c>
      <c r="D70" s="119">
        <f t="shared" si="3"/>
        <v>495</v>
      </c>
    </row>
    <row r="71" spans="1:4" ht="12.75">
      <c r="A71" s="432"/>
      <c r="B71" s="438"/>
      <c r="C71" s="125">
        <v>379</v>
      </c>
      <c r="D71" s="126">
        <f t="shared" si="3"/>
        <v>682.2</v>
      </c>
    </row>
    <row r="72" spans="1:4" ht="12.75" customHeight="1">
      <c r="A72" s="432" t="s">
        <v>1547</v>
      </c>
      <c r="B72" s="437" t="s">
        <v>1548</v>
      </c>
      <c r="C72" s="124">
        <v>275</v>
      </c>
      <c r="D72" s="119">
        <f t="shared" si="3"/>
        <v>495</v>
      </c>
    </row>
    <row r="73" spans="1:4" ht="12.75">
      <c r="A73" s="432"/>
      <c r="B73" s="437"/>
      <c r="C73" s="125">
        <v>379</v>
      </c>
      <c r="D73" s="126">
        <f t="shared" si="3"/>
        <v>682.2</v>
      </c>
    </row>
    <row r="74" spans="1:4" ht="12.75" customHeight="1">
      <c r="A74" s="432" t="s">
        <v>1549</v>
      </c>
      <c r="B74" s="437" t="s">
        <v>1550</v>
      </c>
      <c r="C74" s="124">
        <v>275</v>
      </c>
      <c r="D74" s="119">
        <f t="shared" si="3"/>
        <v>495</v>
      </c>
    </row>
    <row r="75" spans="1:4" ht="12.75">
      <c r="A75" s="432"/>
      <c r="B75" s="437"/>
      <c r="C75" s="125">
        <v>379</v>
      </c>
      <c r="D75" s="126">
        <f t="shared" si="3"/>
        <v>682.2</v>
      </c>
    </row>
    <row r="76" spans="1:4" ht="12.75" customHeight="1">
      <c r="A76" s="432" t="s">
        <v>1551</v>
      </c>
      <c r="B76" s="438" t="s">
        <v>1552</v>
      </c>
      <c r="C76" s="124">
        <v>275</v>
      </c>
      <c r="D76" s="119">
        <f t="shared" si="3"/>
        <v>495</v>
      </c>
    </row>
    <row r="77" spans="1:4" ht="12.75">
      <c r="A77" s="432"/>
      <c r="B77" s="438"/>
      <c r="C77" s="125">
        <v>379</v>
      </c>
      <c r="D77" s="126">
        <f t="shared" si="3"/>
        <v>682.2</v>
      </c>
    </row>
    <row r="78" spans="1:4" ht="12.75" customHeight="1">
      <c r="A78" s="432" t="s">
        <v>1553</v>
      </c>
      <c r="B78" s="438" t="s">
        <v>1554</v>
      </c>
      <c r="C78" s="124">
        <v>275</v>
      </c>
      <c r="D78" s="119">
        <f t="shared" si="3"/>
        <v>495</v>
      </c>
    </row>
    <row r="79" spans="1:4" ht="12.75">
      <c r="A79" s="432"/>
      <c r="B79" s="438"/>
      <c r="C79" s="125">
        <v>379</v>
      </c>
      <c r="D79" s="126">
        <f t="shared" si="3"/>
        <v>682.2</v>
      </c>
    </row>
    <row r="80" spans="1:4" ht="12.75" customHeight="1">
      <c r="A80" s="432" t="s">
        <v>1555</v>
      </c>
      <c r="B80" s="437" t="s">
        <v>1556</v>
      </c>
      <c r="C80" s="124">
        <v>275</v>
      </c>
      <c r="D80" s="119">
        <f t="shared" si="3"/>
        <v>495</v>
      </c>
    </row>
    <row r="81" spans="1:4" ht="12.75">
      <c r="A81" s="432"/>
      <c r="B81" s="437"/>
      <c r="C81" s="125">
        <v>379</v>
      </c>
      <c r="D81" s="126">
        <f t="shared" si="3"/>
        <v>682.2</v>
      </c>
    </row>
    <row r="82" spans="1:4" ht="12.75" customHeight="1">
      <c r="A82" s="432" t="s">
        <v>1557</v>
      </c>
      <c r="B82" s="438" t="s">
        <v>1558</v>
      </c>
      <c r="C82" s="124">
        <v>275</v>
      </c>
      <c r="D82" s="119">
        <f t="shared" si="3"/>
        <v>495</v>
      </c>
    </row>
    <row r="83" spans="1:4" ht="12.75">
      <c r="A83" s="432"/>
      <c r="B83" s="438"/>
      <c r="C83" s="125">
        <v>379</v>
      </c>
      <c r="D83" s="126">
        <f t="shared" si="3"/>
        <v>682.2</v>
      </c>
    </row>
    <row r="84" spans="1:4" ht="12.75" customHeight="1">
      <c r="A84" s="432" t="s">
        <v>1559</v>
      </c>
      <c r="B84" s="437" t="s">
        <v>1560</v>
      </c>
      <c r="C84" s="124">
        <v>275</v>
      </c>
      <c r="D84" s="119">
        <f t="shared" si="3"/>
        <v>495</v>
      </c>
    </row>
    <row r="85" spans="1:4" ht="12.75">
      <c r="A85" s="432"/>
      <c r="B85" s="437"/>
      <c r="C85" s="125">
        <v>379</v>
      </c>
      <c r="D85" s="126">
        <f t="shared" si="3"/>
        <v>682.2</v>
      </c>
    </row>
    <row r="86" spans="1:4" ht="12.75" customHeight="1">
      <c r="A86" s="432" t="s">
        <v>1561</v>
      </c>
      <c r="B86" s="437" t="s">
        <v>1562</v>
      </c>
      <c r="C86" s="124">
        <v>275</v>
      </c>
      <c r="D86" s="119">
        <f t="shared" si="3"/>
        <v>495</v>
      </c>
    </row>
    <row r="87" spans="1:4" ht="12.75">
      <c r="A87" s="432"/>
      <c r="B87" s="437"/>
      <c r="C87" s="125">
        <v>379</v>
      </c>
      <c r="D87" s="126">
        <f t="shared" si="3"/>
        <v>682.2</v>
      </c>
    </row>
    <row r="88" spans="1:4" ht="12.75" customHeight="1">
      <c r="A88" s="432" t="s">
        <v>1563</v>
      </c>
      <c r="B88" s="436" t="s">
        <v>1564</v>
      </c>
      <c r="C88" s="124">
        <v>215</v>
      </c>
      <c r="D88" s="119">
        <f t="shared" si="3"/>
        <v>387</v>
      </c>
    </row>
    <row r="89" spans="1:4" ht="12.75">
      <c r="A89" s="432"/>
      <c r="B89" s="432"/>
      <c r="C89" s="125">
        <v>293</v>
      </c>
      <c r="D89" s="126">
        <f t="shared" si="3"/>
        <v>527.4</v>
      </c>
    </row>
    <row r="90" spans="1:4" ht="12.75" customHeight="1">
      <c r="A90" s="432" t="s">
        <v>1565</v>
      </c>
      <c r="B90" s="436" t="s">
        <v>1566</v>
      </c>
      <c r="C90" s="124">
        <v>215</v>
      </c>
      <c r="D90" s="119">
        <f t="shared" si="3"/>
        <v>387</v>
      </c>
    </row>
    <row r="91" spans="1:4" ht="12.75">
      <c r="A91" s="432"/>
      <c r="B91" s="432"/>
      <c r="C91" s="125">
        <v>293</v>
      </c>
      <c r="D91" s="126">
        <f t="shared" si="3"/>
        <v>527.4</v>
      </c>
    </row>
    <row r="92" spans="1:4" ht="12.75" customHeight="1">
      <c r="A92" s="432" t="s">
        <v>1567</v>
      </c>
      <c r="B92" s="436" t="s">
        <v>1568</v>
      </c>
      <c r="C92" s="124">
        <v>215</v>
      </c>
      <c r="D92" s="119">
        <f t="shared" si="3"/>
        <v>387</v>
      </c>
    </row>
    <row r="93" spans="1:4" ht="12.75">
      <c r="A93" s="432"/>
      <c r="B93" s="432"/>
      <c r="C93" s="125">
        <v>293</v>
      </c>
      <c r="D93" s="126">
        <f t="shared" si="3"/>
        <v>527.4</v>
      </c>
    </row>
    <row r="94" spans="1:4" ht="12.75" customHeight="1">
      <c r="A94" s="432" t="s">
        <v>1569</v>
      </c>
      <c r="B94" s="436" t="s">
        <v>1570</v>
      </c>
      <c r="C94" s="124">
        <v>275</v>
      </c>
      <c r="D94" s="119">
        <f t="shared" si="3"/>
        <v>495</v>
      </c>
    </row>
    <row r="95" spans="1:4" ht="12.75">
      <c r="A95" s="432"/>
      <c r="B95" s="432"/>
      <c r="C95" s="125">
        <v>379</v>
      </c>
      <c r="D95" s="126">
        <f t="shared" si="3"/>
        <v>682.2</v>
      </c>
    </row>
    <row r="96" spans="1:4" ht="12.75" customHeight="1">
      <c r="A96" s="432" t="s">
        <v>1571</v>
      </c>
      <c r="B96" s="436" t="s">
        <v>1572</v>
      </c>
      <c r="C96" s="124">
        <v>215</v>
      </c>
      <c r="D96" s="119">
        <f t="shared" si="3"/>
        <v>387</v>
      </c>
    </row>
    <row r="97" spans="1:4" ht="12.75">
      <c r="A97" s="432"/>
      <c r="B97" s="432"/>
      <c r="C97" s="125">
        <v>293</v>
      </c>
      <c r="D97" s="126">
        <f t="shared" si="3"/>
        <v>527.4</v>
      </c>
    </row>
    <row r="98" spans="1:4" ht="12.75" customHeight="1">
      <c r="A98" s="432" t="s">
        <v>1573</v>
      </c>
      <c r="B98" s="436" t="s">
        <v>3089</v>
      </c>
      <c r="C98" s="124">
        <v>215</v>
      </c>
      <c r="D98" s="119">
        <f t="shared" si="3"/>
        <v>387</v>
      </c>
    </row>
    <row r="99" spans="1:4" ht="12.75">
      <c r="A99" s="432"/>
      <c r="B99" s="432"/>
      <c r="C99" s="125">
        <v>293</v>
      </c>
      <c r="D99" s="126">
        <f t="shared" si="3"/>
        <v>527.4</v>
      </c>
    </row>
    <row r="100" spans="1:4" ht="12.75" customHeight="1">
      <c r="A100" s="432" t="s">
        <v>3090</v>
      </c>
      <c r="B100" s="436" t="s">
        <v>3091</v>
      </c>
      <c r="C100" s="124">
        <v>215</v>
      </c>
      <c r="D100" s="119">
        <f t="shared" si="3"/>
        <v>387</v>
      </c>
    </row>
    <row r="101" spans="1:4" ht="12.75">
      <c r="A101" s="432"/>
      <c r="B101" s="432"/>
      <c r="C101" s="125">
        <v>293</v>
      </c>
      <c r="D101" s="126">
        <f t="shared" si="3"/>
        <v>527.4</v>
      </c>
    </row>
    <row r="102" spans="1:4" ht="12.75" customHeight="1">
      <c r="A102" s="432" t="s">
        <v>3092</v>
      </c>
      <c r="B102" s="437" t="s">
        <v>3093</v>
      </c>
      <c r="C102" s="124">
        <v>215</v>
      </c>
      <c r="D102" s="119">
        <f t="shared" si="3"/>
        <v>387</v>
      </c>
    </row>
    <row r="103" spans="1:4" ht="12.75">
      <c r="A103" s="432"/>
      <c r="B103" s="437"/>
      <c r="C103" s="125">
        <v>293</v>
      </c>
      <c r="D103" s="126">
        <f t="shared" si="3"/>
        <v>527.4</v>
      </c>
    </row>
    <row r="104" spans="1:4" ht="12.75" customHeight="1">
      <c r="A104" s="432" t="s">
        <v>3094</v>
      </c>
      <c r="B104" s="436" t="s">
        <v>3095</v>
      </c>
      <c r="C104" s="124">
        <v>215</v>
      </c>
      <c r="D104" s="119">
        <f aca="true" t="shared" si="4" ref="D104:D149">C104*1.8</f>
        <v>387</v>
      </c>
    </row>
    <row r="105" spans="1:4" ht="12.75">
      <c r="A105" s="432"/>
      <c r="B105" s="432"/>
      <c r="C105" s="125">
        <v>293</v>
      </c>
      <c r="D105" s="126">
        <f t="shared" si="4"/>
        <v>527.4</v>
      </c>
    </row>
    <row r="106" spans="1:4" ht="12.75" customHeight="1">
      <c r="A106" s="432" t="s">
        <v>3096</v>
      </c>
      <c r="B106" s="436" t="s">
        <v>3097</v>
      </c>
      <c r="C106" s="124">
        <v>215</v>
      </c>
      <c r="D106" s="119">
        <f t="shared" si="4"/>
        <v>387</v>
      </c>
    </row>
    <row r="107" spans="1:4" ht="12.75">
      <c r="A107" s="432"/>
      <c r="B107" s="432"/>
      <c r="C107" s="125">
        <v>293</v>
      </c>
      <c r="D107" s="126">
        <f t="shared" si="4"/>
        <v>527.4</v>
      </c>
    </row>
    <row r="108" spans="1:4" ht="12.75" customHeight="1">
      <c r="A108" s="432" t="s">
        <v>3098</v>
      </c>
      <c r="B108" s="437" t="s">
        <v>3099</v>
      </c>
      <c r="C108" s="124">
        <v>215</v>
      </c>
      <c r="D108" s="119">
        <f t="shared" si="4"/>
        <v>387</v>
      </c>
    </row>
    <row r="109" spans="1:4" ht="12.75">
      <c r="A109" s="432"/>
      <c r="B109" s="437"/>
      <c r="C109" s="125">
        <v>293</v>
      </c>
      <c r="D109" s="126">
        <f t="shared" si="4"/>
        <v>527.4</v>
      </c>
    </row>
    <row r="110" spans="1:4" ht="12.75" customHeight="1">
      <c r="A110" s="432" t="s">
        <v>3100</v>
      </c>
      <c r="B110" s="436" t="s">
        <v>3101</v>
      </c>
      <c r="C110" s="124">
        <v>215</v>
      </c>
      <c r="D110" s="119">
        <f t="shared" si="4"/>
        <v>387</v>
      </c>
    </row>
    <row r="111" spans="1:4" ht="12.75">
      <c r="A111" s="432"/>
      <c r="B111" s="432"/>
      <c r="C111" s="125">
        <v>293</v>
      </c>
      <c r="D111" s="126">
        <f t="shared" si="4"/>
        <v>527.4</v>
      </c>
    </row>
    <row r="112" spans="1:4" ht="12.75" customHeight="1">
      <c r="A112" s="432" t="s">
        <v>1593</v>
      </c>
      <c r="B112" s="437" t="s">
        <v>1594</v>
      </c>
      <c r="C112" s="124">
        <v>260</v>
      </c>
      <c r="D112" s="119">
        <f t="shared" si="4"/>
        <v>468</v>
      </c>
    </row>
    <row r="113" spans="1:4" ht="12.75">
      <c r="A113" s="432"/>
      <c r="B113" s="437"/>
      <c r="C113" s="125">
        <v>338</v>
      </c>
      <c r="D113" s="126">
        <f t="shared" si="4"/>
        <v>608.4</v>
      </c>
    </row>
    <row r="114" spans="1:4" ht="12.75" customHeight="1">
      <c r="A114" s="432" t="s">
        <v>1595</v>
      </c>
      <c r="B114" s="436" t="s">
        <v>1596</v>
      </c>
      <c r="C114" s="124">
        <v>215</v>
      </c>
      <c r="D114" s="119">
        <f t="shared" si="4"/>
        <v>387</v>
      </c>
    </row>
    <row r="115" spans="1:4" ht="12.75">
      <c r="A115" s="432"/>
      <c r="B115" s="432"/>
      <c r="C115" s="125">
        <v>293</v>
      </c>
      <c r="D115" s="126">
        <f t="shared" si="4"/>
        <v>527.4</v>
      </c>
    </row>
    <row r="116" spans="1:4" ht="12.75" customHeight="1">
      <c r="A116" s="432" t="s">
        <v>1597</v>
      </c>
      <c r="B116" s="436" t="s">
        <v>1598</v>
      </c>
      <c r="C116" s="124">
        <v>215</v>
      </c>
      <c r="D116" s="119">
        <f t="shared" si="4"/>
        <v>387</v>
      </c>
    </row>
    <row r="117" spans="1:4" ht="12.75">
      <c r="A117" s="432"/>
      <c r="B117" s="432"/>
      <c r="C117" s="125">
        <v>293</v>
      </c>
      <c r="D117" s="126">
        <f t="shared" si="4"/>
        <v>527.4</v>
      </c>
    </row>
    <row r="118" spans="1:4" ht="12.75" customHeight="1">
      <c r="A118" s="432" t="s">
        <v>1599</v>
      </c>
      <c r="B118" s="436" t="s">
        <v>1600</v>
      </c>
      <c r="C118" s="124">
        <v>215</v>
      </c>
      <c r="D118" s="119">
        <f t="shared" si="4"/>
        <v>387</v>
      </c>
    </row>
    <row r="119" spans="1:4" ht="12.75">
      <c r="A119" s="432"/>
      <c r="B119" s="432"/>
      <c r="C119" s="125">
        <v>293</v>
      </c>
      <c r="D119" s="126">
        <f t="shared" si="4"/>
        <v>527.4</v>
      </c>
    </row>
    <row r="120" spans="1:4" ht="12.75" customHeight="1">
      <c r="A120" s="432" t="s">
        <v>1601</v>
      </c>
      <c r="B120" s="436" t="s">
        <v>1602</v>
      </c>
      <c r="C120" s="124">
        <v>215</v>
      </c>
      <c r="D120" s="119">
        <f t="shared" si="4"/>
        <v>387</v>
      </c>
    </row>
    <row r="121" spans="1:4" ht="12.75">
      <c r="A121" s="432"/>
      <c r="B121" s="432"/>
      <c r="C121" s="125">
        <v>293</v>
      </c>
      <c r="D121" s="126">
        <f t="shared" si="4"/>
        <v>527.4</v>
      </c>
    </row>
    <row r="122" spans="1:4" ht="12.75" customHeight="1">
      <c r="A122" s="432" t="s">
        <v>1603</v>
      </c>
      <c r="B122" s="436" t="s">
        <v>1604</v>
      </c>
      <c r="C122" s="124">
        <v>110</v>
      </c>
      <c r="D122" s="119">
        <f t="shared" si="4"/>
        <v>198</v>
      </c>
    </row>
    <row r="123" spans="1:4" ht="12.75">
      <c r="A123" s="432"/>
      <c r="B123" s="432"/>
      <c r="C123" s="125">
        <v>160</v>
      </c>
      <c r="D123" s="126">
        <f t="shared" si="4"/>
        <v>288</v>
      </c>
    </row>
    <row r="124" spans="1:4" ht="12.75" customHeight="1">
      <c r="A124" s="432" t="s">
        <v>1605</v>
      </c>
      <c r="B124" s="436" t="s">
        <v>1606</v>
      </c>
      <c r="C124" s="124">
        <v>215</v>
      </c>
      <c r="D124" s="119">
        <f t="shared" si="4"/>
        <v>387</v>
      </c>
    </row>
    <row r="125" spans="1:4" ht="12.75">
      <c r="A125" s="432"/>
      <c r="B125" s="432"/>
      <c r="C125" s="125">
        <v>293</v>
      </c>
      <c r="D125" s="126">
        <f t="shared" si="4"/>
        <v>527.4</v>
      </c>
    </row>
    <row r="126" spans="1:4" ht="12.75" customHeight="1">
      <c r="A126" s="432" t="s">
        <v>1607</v>
      </c>
      <c r="B126" s="436" t="s">
        <v>1608</v>
      </c>
      <c r="C126" s="124">
        <v>215</v>
      </c>
      <c r="D126" s="119">
        <f t="shared" si="4"/>
        <v>387</v>
      </c>
    </row>
    <row r="127" spans="1:4" ht="12.75">
      <c r="A127" s="432"/>
      <c r="B127" s="432"/>
      <c r="C127" s="125">
        <v>293</v>
      </c>
      <c r="D127" s="126">
        <f t="shared" si="4"/>
        <v>527.4</v>
      </c>
    </row>
    <row r="128" spans="1:4" ht="12.75" customHeight="1">
      <c r="A128" s="432" t="s">
        <v>1609</v>
      </c>
      <c r="B128" s="436" t="s">
        <v>1610</v>
      </c>
      <c r="C128" s="124">
        <v>150</v>
      </c>
      <c r="D128" s="119">
        <f t="shared" si="4"/>
        <v>270</v>
      </c>
    </row>
    <row r="129" spans="1:4" ht="12.75">
      <c r="A129" s="432"/>
      <c r="B129" s="432"/>
      <c r="C129" s="125">
        <v>202</v>
      </c>
      <c r="D129" s="126">
        <f t="shared" si="4"/>
        <v>363.6</v>
      </c>
    </row>
    <row r="130" spans="1:4" ht="12.75" customHeight="1">
      <c r="A130" s="432" t="s">
        <v>1611</v>
      </c>
      <c r="B130" s="436" t="s">
        <v>1612</v>
      </c>
      <c r="C130" s="124">
        <v>150</v>
      </c>
      <c r="D130" s="119">
        <f t="shared" si="4"/>
        <v>270</v>
      </c>
    </row>
    <row r="131" spans="1:4" ht="12.75">
      <c r="A131" s="432"/>
      <c r="B131" s="432"/>
      <c r="C131" s="125">
        <v>202</v>
      </c>
      <c r="D131" s="126">
        <f t="shared" si="4"/>
        <v>363.6</v>
      </c>
    </row>
    <row r="132" spans="1:4" ht="12.75" customHeight="1">
      <c r="A132" s="432" t="s">
        <v>1613</v>
      </c>
      <c r="B132" s="436" t="s">
        <v>1614</v>
      </c>
      <c r="C132" s="124">
        <v>150</v>
      </c>
      <c r="D132" s="119">
        <f t="shared" si="4"/>
        <v>270</v>
      </c>
    </row>
    <row r="133" spans="1:4" ht="12.75">
      <c r="A133" s="432"/>
      <c r="B133" s="432"/>
      <c r="C133" s="125">
        <v>202</v>
      </c>
      <c r="D133" s="126">
        <f t="shared" si="4"/>
        <v>363.6</v>
      </c>
    </row>
    <row r="134" spans="1:4" ht="12.75" customHeight="1">
      <c r="A134" s="432" t="s">
        <v>1615</v>
      </c>
      <c r="B134" s="436" t="s">
        <v>1616</v>
      </c>
      <c r="C134" s="124">
        <v>150</v>
      </c>
      <c r="D134" s="119">
        <f t="shared" si="4"/>
        <v>270</v>
      </c>
    </row>
    <row r="135" spans="1:4" ht="12.75">
      <c r="A135" s="432"/>
      <c r="B135" s="432"/>
      <c r="C135" s="125">
        <v>202</v>
      </c>
      <c r="D135" s="126">
        <f t="shared" si="4"/>
        <v>363.6</v>
      </c>
    </row>
    <row r="136" spans="1:4" ht="12.75" customHeight="1">
      <c r="A136" s="432" t="s">
        <v>1617</v>
      </c>
      <c r="B136" s="436" t="s">
        <v>1618</v>
      </c>
      <c r="C136" s="124">
        <v>150</v>
      </c>
      <c r="D136" s="119">
        <f t="shared" si="4"/>
        <v>270</v>
      </c>
    </row>
    <row r="137" spans="1:4" ht="12.75">
      <c r="A137" s="432"/>
      <c r="B137" s="432"/>
      <c r="C137" s="125">
        <v>202</v>
      </c>
      <c r="D137" s="126">
        <f t="shared" si="4"/>
        <v>363.6</v>
      </c>
    </row>
    <row r="138" spans="1:4" ht="12.75" customHeight="1">
      <c r="A138" s="432" t="s">
        <v>1619</v>
      </c>
      <c r="B138" s="436" t="s">
        <v>1620</v>
      </c>
      <c r="C138" s="124">
        <v>150</v>
      </c>
      <c r="D138" s="119">
        <f t="shared" si="4"/>
        <v>270</v>
      </c>
    </row>
    <row r="139" spans="1:4" ht="12.75">
      <c r="A139" s="432"/>
      <c r="B139" s="436"/>
      <c r="C139" s="125">
        <v>202</v>
      </c>
      <c r="D139" s="126">
        <f t="shared" si="4"/>
        <v>363.6</v>
      </c>
    </row>
    <row r="140" spans="1:4" ht="12.75" customHeight="1">
      <c r="A140" s="432" t="s">
        <v>1621</v>
      </c>
      <c r="B140" s="437" t="s">
        <v>1622</v>
      </c>
      <c r="C140" s="124">
        <v>150</v>
      </c>
      <c r="D140" s="119">
        <f t="shared" si="4"/>
        <v>270</v>
      </c>
    </row>
    <row r="141" spans="1:4" ht="12.75">
      <c r="A141" s="432"/>
      <c r="B141" s="437"/>
      <c r="C141" s="125">
        <v>202</v>
      </c>
      <c r="D141" s="126">
        <f t="shared" si="4"/>
        <v>363.6</v>
      </c>
    </row>
    <row r="142" spans="1:4" ht="12.75" customHeight="1">
      <c r="A142" s="432" t="s">
        <v>1623</v>
      </c>
      <c r="B142" s="437" t="s">
        <v>1624</v>
      </c>
      <c r="C142" s="124">
        <v>150</v>
      </c>
      <c r="D142" s="119">
        <f t="shared" si="4"/>
        <v>270</v>
      </c>
    </row>
    <row r="143" spans="1:4" ht="12.75">
      <c r="A143" s="432"/>
      <c r="B143" s="437"/>
      <c r="C143" s="125">
        <v>202</v>
      </c>
      <c r="D143" s="126">
        <f t="shared" si="4"/>
        <v>363.6</v>
      </c>
    </row>
    <row r="144" spans="1:4" ht="12.75" customHeight="1">
      <c r="A144" s="432" t="s">
        <v>1625</v>
      </c>
      <c r="B144" s="436" t="s">
        <v>1626</v>
      </c>
      <c r="C144" s="124">
        <v>100</v>
      </c>
      <c r="D144" s="119">
        <f t="shared" si="4"/>
        <v>180</v>
      </c>
    </row>
    <row r="145" spans="1:4" ht="12.75">
      <c r="A145" s="432"/>
      <c r="B145" s="432"/>
      <c r="C145" s="125">
        <v>126</v>
      </c>
      <c r="D145" s="126">
        <f t="shared" si="4"/>
        <v>226.8</v>
      </c>
    </row>
    <row r="146" spans="1:4" ht="12.75" customHeight="1">
      <c r="A146" s="432" t="s">
        <v>1627</v>
      </c>
      <c r="B146" s="436" t="s">
        <v>1628</v>
      </c>
      <c r="C146" s="124">
        <v>100</v>
      </c>
      <c r="D146" s="119">
        <f t="shared" si="4"/>
        <v>180</v>
      </c>
    </row>
    <row r="147" spans="1:4" ht="12.75">
      <c r="A147" s="432"/>
      <c r="B147" s="432"/>
      <c r="C147" s="125">
        <v>126</v>
      </c>
      <c r="D147" s="126">
        <f t="shared" si="4"/>
        <v>226.8</v>
      </c>
    </row>
    <row r="148" spans="1:4" ht="12.75" customHeight="1">
      <c r="A148" s="432" t="s">
        <v>1629</v>
      </c>
      <c r="B148" s="436" t="s">
        <v>1630</v>
      </c>
      <c r="C148" s="124">
        <v>100</v>
      </c>
      <c r="D148" s="119">
        <f t="shared" si="4"/>
        <v>180</v>
      </c>
    </row>
    <row r="149" spans="1:4" ht="12.75">
      <c r="A149" s="432"/>
      <c r="B149" s="432"/>
      <c r="C149" s="125">
        <v>126</v>
      </c>
      <c r="D149" s="126">
        <f t="shared" si="4"/>
        <v>226.8</v>
      </c>
    </row>
    <row r="150" spans="1:4" ht="15" customHeight="1">
      <c r="A150" s="429" t="s">
        <v>1631</v>
      </c>
      <c r="B150" s="429"/>
      <c r="C150" s="429"/>
      <c r="D150" s="429"/>
    </row>
    <row r="151" spans="1:4" ht="12.75" customHeight="1">
      <c r="A151" s="432" t="s">
        <v>1632</v>
      </c>
      <c r="B151" s="432" t="s">
        <v>1633</v>
      </c>
      <c r="C151" s="124">
        <v>470</v>
      </c>
      <c r="D151" s="119">
        <f>C151*1.8</f>
        <v>846</v>
      </c>
    </row>
    <row r="152" spans="1:4" ht="12.75">
      <c r="A152" s="432"/>
      <c r="B152" s="432"/>
      <c r="C152" s="125">
        <v>600</v>
      </c>
      <c r="D152" s="126">
        <f>C152*1.8</f>
        <v>1080</v>
      </c>
    </row>
    <row r="153" spans="1:4" ht="12.75" customHeight="1">
      <c r="A153" s="432" t="s">
        <v>1634</v>
      </c>
      <c r="B153" s="432" t="s">
        <v>1635</v>
      </c>
      <c r="C153" s="124">
        <v>230</v>
      </c>
      <c r="D153" s="119">
        <f>C153*1.8</f>
        <v>414</v>
      </c>
    </row>
    <row r="154" spans="1:4" ht="12.75">
      <c r="A154" s="432"/>
      <c r="B154" s="432"/>
      <c r="C154" s="125">
        <v>282</v>
      </c>
      <c r="D154" s="126">
        <f>C154*1.8</f>
        <v>507.6</v>
      </c>
    </row>
    <row r="155" spans="1:4" ht="15" customHeight="1">
      <c r="A155" s="429" t="s">
        <v>1636</v>
      </c>
      <c r="B155" s="429"/>
      <c r="C155" s="429"/>
      <c r="D155" s="429"/>
    </row>
    <row r="156" spans="1:4" ht="25.5">
      <c r="A156" s="116" t="s">
        <v>1637</v>
      </c>
      <c r="B156" s="116" t="s">
        <v>3129</v>
      </c>
      <c r="C156" s="129">
        <v>70</v>
      </c>
      <c r="D156" s="130">
        <f>C156*1.8</f>
        <v>126</v>
      </c>
    </row>
    <row r="157" spans="1:4" ht="25.5">
      <c r="A157" s="116" t="s">
        <v>3130</v>
      </c>
      <c r="B157" s="116" t="s">
        <v>3131</v>
      </c>
      <c r="C157" s="129">
        <v>140</v>
      </c>
      <c r="D157" s="130">
        <f>C157*1.8</f>
        <v>252</v>
      </c>
    </row>
    <row r="158" spans="1:4" ht="25.5">
      <c r="A158" s="116" t="s">
        <v>3132</v>
      </c>
      <c r="B158" s="116" t="s">
        <v>3133</v>
      </c>
      <c r="C158" s="129">
        <v>160</v>
      </c>
      <c r="D158" s="130">
        <f>C158*1.8</f>
        <v>288</v>
      </c>
    </row>
    <row r="159" spans="1:4" ht="25.5">
      <c r="A159" s="116" t="s">
        <v>3134</v>
      </c>
      <c r="B159" s="116" t="s">
        <v>3135</v>
      </c>
      <c r="C159" s="129">
        <v>200</v>
      </c>
      <c r="D159" s="130">
        <f>C159*1.8</f>
        <v>360</v>
      </c>
    </row>
    <row r="160" spans="1:4" ht="12.75" customHeight="1">
      <c r="A160" s="431" t="s">
        <v>3136</v>
      </c>
      <c r="B160" s="431"/>
      <c r="C160" s="431"/>
      <c r="D160" s="431"/>
    </row>
    <row r="161" spans="1:4" ht="15" customHeight="1">
      <c r="A161" s="429" t="s">
        <v>3137</v>
      </c>
      <c r="B161" s="429"/>
      <c r="C161" s="429"/>
      <c r="D161" s="429"/>
    </row>
    <row r="162" spans="1:4" ht="12.75" customHeight="1">
      <c r="A162" s="430" t="s">
        <v>3138</v>
      </c>
      <c r="B162" s="430"/>
      <c r="C162" s="430"/>
      <c r="D162" s="430"/>
    </row>
    <row r="163" spans="1:4" ht="12.75">
      <c r="A163" s="116" t="s">
        <v>3139</v>
      </c>
      <c r="B163" s="116" t="s">
        <v>3140</v>
      </c>
      <c r="C163" s="131">
        <v>1400</v>
      </c>
      <c r="D163" s="132">
        <f aca="true" t="shared" si="5" ref="D163:D187">C163*1.55</f>
        <v>2170</v>
      </c>
    </row>
    <row r="164" spans="1:4" ht="12.75">
      <c r="A164" s="116" t="s">
        <v>3141</v>
      </c>
      <c r="B164" s="116" t="s">
        <v>3142</v>
      </c>
      <c r="C164" s="131">
        <v>2600</v>
      </c>
      <c r="D164" s="132">
        <f t="shared" si="5"/>
        <v>4030</v>
      </c>
    </row>
    <row r="165" spans="1:4" ht="12.75">
      <c r="A165" s="116" t="s">
        <v>3143</v>
      </c>
      <c r="B165" s="116" t="s">
        <v>3144</v>
      </c>
      <c r="C165" s="131">
        <v>1200</v>
      </c>
      <c r="D165" s="132">
        <f t="shared" si="5"/>
        <v>1860</v>
      </c>
    </row>
    <row r="166" spans="1:4" ht="12.75">
      <c r="A166" s="116" t="s">
        <v>3145</v>
      </c>
      <c r="B166" s="116" t="s">
        <v>3146</v>
      </c>
      <c r="C166" s="131">
        <v>2300</v>
      </c>
      <c r="D166" s="132">
        <f t="shared" si="5"/>
        <v>3565</v>
      </c>
    </row>
    <row r="167" spans="1:4" ht="12.75">
      <c r="A167" s="116" t="s">
        <v>3147</v>
      </c>
      <c r="B167" s="116" t="s">
        <v>3148</v>
      </c>
      <c r="C167" s="131">
        <v>1900</v>
      </c>
      <c r="D167" s="132">
        <f t="shared" si="5"/>
        <v>2945</v>
      </c>
    </row>
    <row r="168" spans="1:4" ht="21" customHeight="1">
      <c r="A168" s="116" t="s">
        <v>3149</v>
      </c>
      <c r="B168" s="116" t="s">
        <v>3150</v>
      </c>
      <c r="C168" s="131">
        <v>1100</v>
      </c>
      <c r="D168" s="132">
        <f t="shared" si="5"/>
        <v>1705</v>
      </c>
    </row>
    <row r="169" spans="1:4" ht="12.75">
      <c r="A169" s="116" t="s">
        <v>3151</v>
      </c>
      <c r="B169" s="116" t="s">
        <v>3152</v>
      </c>
      <c r="C169" s="131">
        <v>1400</v>
      </c>
      <c r="D169" s="132">
        <f t="shared" si="5"/>
        <v>2170</v>
      </c>
    </row>
    <row r="170" spans="1:4" ht="12.75">
      <c r="A170" s="116" t="s">
        <v>3153</v>
      </c>
      <c r="B170" s="116" t="s">
        <v>3154</v>
      </c>
      <c r="C170" s="131">
        <v>1400</v>
      </c>
      <c r="D170" s="132">
        <f t="shared" si="5"/>
        <v>2170</v>
      </c>
    </row>
    <row r="171" spans="1:4" ht="12.75">
      <c r="A171" s="116" t="s">
        <v>3155</v>
      </c>
      <c r="B171" s="116" t="s">
        <v>3156</v>
      </c>
      <c r="C171" s="131">
        <v>2100</v>
      </c>
      <c r="D171" s="132">
        <f t="shared" si="5"/>
        <v>3255</v>
      </c>
    </row>
    <row r="172" spans="1:4" ht="12.75">
      <c r="A172" s="116" t="s">
        <v>3157</v>
      </c>
      <c r="B172" s="116" t="s">
        <v>3158</v>
      </c>
      <c r="C172" s="131">
        <v>1100</v>
      </c>
      <c r="D172" s="132">
        <f t="shared" si="5"/>
        <v>1705</v>
      </c>
    </row>
    <row r="173" spans="1:4" ht="12.75">
      <c r="A173" s="116" t="s">
        <v>3159</v>
      </c>
      <c r="B173" s="116" t="s">
        <v>3160</v>
      </c>
      <c r="C173" s="131">
        <v>1900</v>
      </c>
      <c r="D173" s="132">
        <f t="shared" si="5"/>
        <v>2945</v>
      </c>
    </row>
    <row r="174" spans="1:4" ht="12.75">
      <c r="A174" s="116" t="s">
        <v>3161</v>
      </c>
      <c r="B174" s="116" t="s">
        <v>3162</v>
      </c>
      <c r="C174" s="131">
        <v>2400</v>
      </c>
      <c r="D174" s="132">
        <f t="shared" si="5"/>
        <v>3720</v>
      </c>
    </row>
    <row r="175" spans="1:4" ht="12.75">
      <c r="A175" s="116" t="s">
        <v>3163</v>
      </c>
      <c r="B175" s="116" t="s">
        <v>3164</v>
      </c>
      <c r="C175" s="131">
        <v>1000</v>
      </c>
      <c r="D175" s="132">
        <f t="shared" si="5"/>
        <v>1550</v>
      </c>
    </row>
    <row r="176" spans="1:4" ht="12.75">
      <c r="A176" s="116" t="s">
        <v>3165</v>
      </c>
      <c r="B176" s="116" t="s">
        <v>3166</v>
      </c>
      <c r="C176" s="131">
        <v>2500</v>
      </c>
      <c r="D176" s="132">
        <f t="shared" si="5"/>
        <v>3875</v>
      </c>
    </row>
    <row r="177" spans="1:4" ht="12.75">
      <c r="A177" s="116" t="s">
        <v>2560</v>
      </c>
      <c r="B177" s="116" t="s">
        <v>2561</v>
      </c>
      <c r="C177" s="129">
        <v>2900</v>
      </c>
      <c r="D177" s="132">
        <f t="shared" si="5"/>
        <v>4495</v>
      </c>
    </row>
    <row r="178" spans="1:4" ht="12.75">
      <c r="A178" s="116" t="s">
        <v>2562</v>
      </c>
      <c r="B178" s="116" t="s">
        <v>2563</v>
      </c>
      <c r="C178" s="129">
        <v>1400</v>
      </c>
      <c r="D178" s="132">
        <f t="shared" si="5"/>
        <v>2170</v>
      </c>
    </row>
    <row r="179" spans="1:4" ht="12.75">
      <c r="A179" s="116" t="s">
        <v>2564</v>
      </c>
      <c r="B179" s="116" t="s">
        <v>2565</v>
      </c>
      <c r="C179" s="131">
        <v>1900</v>
      </c>
      <c r="D179" s="132">
        <f t="shared" si="5"/>
        <v>2945</v>
      </c>
    </row>
    <row r="180" spans="1:4" ht="25.5" customHeight="1">
      <c r="A180" s="116" t="s">
        <v>2566</v>
      </c>
      <c r="B180" s="116" t="s">
        <v>2567</v>
      </c>
      <c r="C180" s="131">
        <v>2100</v>
      </c>
      <c r="D180" s="132">
        <f t="shared" si="5"/>
        <v>3255</v>
      </c>
    </row>
    <row r="181" spans="1:4" ht="25.5">
      <c r="A181" s="116" t="s">
        <v>2568</v>
      </c>
      <c r="B181" s="116" t="s">
        <v>2569</v>
      </c>
      <c r="C181" s="131">
        <v>2100</v>
      </c>
      <c r="D181" s="132">
        <f t="shared" si="5"/>
        <v>3255</v>
      </c>
    </row>
    <row r="182" spans="1:4" ht="12.75">
      <c r="A182" s="116" t="s">
        <v>2570</v>
      </c>
      <c r="B182" s="116" t="s">
        <v>2571</v>
      </c>
      <c r="C182" s="131">
        <v>1900</v>
      </c>
      <c r="D182" s="132">
        <f t="shared" si="5"/>
        <v>2945</v>
      </c>
    </row>
    <row r="183" spans="1:4" ht="12.75">
      <c r="A183" s="116" t="s">
        <v>2572</v>
      </c>
      <c r="B183" s="116" t="s">
        <v>2573</v>
      </c>
      <c r="C183" s="131">
        <v>2500</v>
      </c>
      <c r="D183" s="132">
        <f t="shared" si="5"/>
        <v>3875</v>
      </c>
    </row>
    <row r="184" spans="1:4" ht="25.5">
      <c r="A184" s="116" t="s">
        <v>2574</v>
      </c>
      <c r="B184" s="116" t="s">
        <v>2575</v>
      </c>
      <c r="C184" s="131">
        <v>2100</v>
      </c>
      <c r="D184" s="132">
        <f t="shared" si="5"/>
        <v>3255</v>
      </c>
    </row>
    <row r="185" spans="1:4" ht="25.5">
      <c r="A185" s="116" t="s">
        <v>2576</v>
      </c>
      <c r="B185" s="116" t="s">
        <v>2577</v>
      </c>
      <c r="C185" s="131">
        <v>2100</v>
      </c>
      <c r="D185" s="132">
        <f t="shared" si="5"/>
        <v>3255</v>
      </c>
    </row>
    <row r="186" spans="1:4" ht="25.5">
      <c r="A186" s="116" t="s">
        <v>2578</v>
      </c>
      <c r="B186" s="116" t="s">
        <v>2579</v>
      </c>
      <c r="C186" s="131">
        <v>2100</v>
      </c>
      <c r="D186" s="132">
        <f t="shared" si="5"/>
        <v>3255</v>
      </c>
    </row>
    <row r="187" spans="1:4" ht="12.75">
      <c r="A187" s="116" t="s">
        <v>2580</v>
      </c>
      <c r="B187" s="116" t="s">
        <v>2581</v>
      </c>
      <c r="C187" s="131">
        <v>2100</v>
      </c>
      <c r="D187" s="132">
        <f t="shared" si="5"/>
        <v>3255</v>
      </c>
    </row>
    <row r="188" spans="1:4" ht="15" customHeight="1">
      <c r="A188" s="429" t="s">
        <v>2582</v>
      </c>
      <c r="B188" s="429"/>
      <c r="C188" s="429"/>
      <c r="D188" s="429"/>
    </row>
    <row r="189" spans="1:4" ht="12.75">
      <c r="A189" s="116" t="s">
        <v>2583</v>
      </c>
      <c r="B189" s="116" t="s">
        <v>2584</v>
      </c>
      <c r="C189" s="129">
        <v>100</v>
      </c>
      <c r="D189" s="132">
        <f>C189*1.85</f>
        <v>185</v>
      </c>
    </row>
    <row r="190" spans="1:4" ht="12.75">
      <c r="A190" s="116" t="s">
        <v>2585</v>
      </c>
      <c r="B190" s="127" t="s">
        <v>2586</v>
      </c>
      <c r="C190" s="129">
        <v>30</v>
      </c>
      <c r="D190" s="132">
        <f>C190*1.85</f>
        <v>55.5</v>
      </c>
    </row>
    <row r="191" spans="1:4" ht="15" customHeight="1">
      <c r="A191" s="429" t="s">
        <v>2587</v>
      </c>
      <c r="B191" s="429"/>
      <c r="C191" s="429"/>
      <c r="D191" s="429"/>
    </row>
    <row r="192" spans="1:4" ht="15" customHeight="1">
      <c r="A192" s="116" t="s">
        <v>2588</v>
      </c>
      <c r="B192" s="128" t="s">
        <v>2589</v>
      </c>
      <c r="C192" s="129">
        <v>1200</v>
      </c>
      <c r="D192" s="132">
        <f>C192*1.45</f>
        <v>1740</v>
      </c>
    </row>
    <row r="193" spans="1:4" ht="15" customHeight="1">
      <c r="A193" s="116" t="s">
        <v>2590</v>
      </c>
      <c r="B193" s="116" t="s">
        <v>2591</v>
      </c>
      <c r="C193" s="129">
        <v>2100</v>
      </c>
      <c r="D193" s="132">
        <f>C193*1.45</f>
        <v>3045</v>
      </c>
    </row>
    <row r="194" spans="1:4" ht="12.75">
      <c r="A194" s="116" t="s">
        <v>2592</v>
      </c>
      <c r="B194" s="128" t="s">
        <v>2589</v>
      </c>
      <c r="C194" s="129">
        <v>2700</v>
      </c>
      <c r="D194" s="132">
        <f>C194*1.45</f>
        <v>3915</v>
      </c>
    </row>
    <row r="195" spans="1:4" ht="12.75">
      <c r="A195" s="116" t="s">
        <v>2593</v>
      </c>
      <c r="B195" s="116" t="s">
        <v>2591</v>
      </c>
      <c r="C195" s="129">
        <v>3500</v>
      </c>
      <c r="D195" s="132">
        <f>C195*1.45</f>
        <v>5075</v>
      </c>
    </row>
  </sheetData>
  <sheetProtection selectLockedCells="1" selectUnlockedCells="1"/>
  <mergeCells count="149">
    <mergeCell ref="A153:A154"/>
    <mergeCell ref="B153:B154"/>
    <mergeCell ref="A188:D188"/>
    <mergeCell ref="A191:D191"/>
    <mergeCell ref="A155:D155"/>
    <mergeCell ref="A160:D160"/>
    <mergeCell ref="A161:D161"/>
    <mergeCell ref="A162:D162"/>
    <mergeCell ref="A146:A147"/>
    <mergeCell ref="B146:B147"/>
    <mergeCell ref="A148:A149"/>
    <mergeCell ref="B148:B149"/>
    <mergeCell ref="A150:D150"/>
    <mergeCell ref="A151:A152"/>
    <mergeCell ref="B151:B152"/>
    <mergeCell ref="A140:A141"/>
    <mergeCell ref="B140:B141"/>
    <mergeCell ref="A142:A143"/>
    <mergeCell ref="B142:B143"/>
    <mergeCell ref="A144:A145"/>
    <mergeCell ref="B144:B145"/>
    <mergeCell ref="A134:A135"/>
    <mergeCell ref="B134:B135"/>
    <mergeCell ref="A136:A137"/>
    <mergeCell ref="B136:B137"/>
    <mergeCell ref="A138:A139"/>
    <mergeCell ref="B138:B139"/>
    <mergeCell ref="A128:A129"/>
    <mergeCell ref="B128:B129"/>
    <mergeCell ref="A130:A131"/>
    <mergeCell ref="B130:B131"/>
    <mergeCell ref="A132:A133"/>
    <mergeCell ref="B132:B133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04:A105"/>
    <mergeCell ref="B104:B105"/>
    <mergeCell ref="A106:A107"/>
    <mergeCell ref="B106:B107"/>
    <mergeCell ref="A108:A109"/>
    <mergeCell ref="B108:B109"/>
    <mergeCell ref="A98:A99"/>
    <mergeCell ref="B98:B99"/>
    <mergeCell ref="A100:A101"/>
    <mergeCell ref="B100:B101"/>
    <mergeCell ref="A102:A103"/>
    <mergeCell ref="B102:B103"/>
    <mergeCell ref="A92:A93"/>
    <mergeCell ref="B92:B93"/>
    <mergeCell ref="A94:A95"/>
    <mergeCell ref="B94:B95"/>
    <mergeCell ref="A96:A97"/>
    <mergeCell ref="B96:B97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7:D37"/>
    <mergeCell ref="A38:D38"/>
    <mergeCell ref="A39:D39"/>
    <mergeCell ref="A40:A41"/>
    <mergeCell ref="B40:B41"/>
    <mergeCell ref="A42:A43"/>
    <mergeCell ref="B42:B43"/>
    <mergeCell ref="A30:D30"/>
    <mergeCell ref="A31:D31"/>
    <mergeCell ref="A32:D32"/>
    <mergeCell ref="A33:A34"/>
    <mergeCell ref="B33:B34"/>
    <mergeCell ref="A35:A36"/>
    <mergeCell ref="B35:B36"/>
    <mergeCell ref="A24:A25"/>
    <mergeCell ref="B24:B25"/>
    <mergeCell ref="A26:A27"/>
    <mergeCell ref="B26:B27"/>
    <mergeCell ref="A28:A29"/>
    <mergeCell ref="B28:B29"/>
    <mergeCell ref="A18:D18"/>
    <mergeCell ref="A19:D19"/>
    <mergeCell ref="A20:A21"/>
    <mergeCell ref="B20:B21"/>
    <mergeCell ref="A22:A23"/>
    <mergeCell ref="B22:B23"/>
    <mergeCell ref="A1:D1"/>
    <mergeCell ref="A2:D2"/>
    <mergeCell ref="A3:D3"/>
    <mergeCell ref="A4:D4"/>
    <mergeCell ref="A5:D5"/>
    <mergeCell ref="A17:D17"/>
  </mergeCells>
  <printOptions/>
  <pageMargins left="0.7097222222222223" right="0.32013888888888886" top="0.4" bottom="0.8402777777777778" header="0.5118055555555555" footer="0.5"/>
  <pageSetup horizontalDpi="300" verticalDpi="300" orientation="portrait" paperSize="9" scale="83" r:id="rId2"/>
  <headerFooter alignWithMargins="0">
    <oddFooter>&amp;Lг. Мурманск, ул. Домостроительная, д. 7/1&amp;Cтел./факс: (8152)   &amp;12 62-72-72&amp;R&amp;11Группа компаний "Проф.Ком"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8"/>
  <sheetViews>
    <sheetView zoomScale="70" zoomScaleNormal="70" zoomScalePageLayoutView="0" workbookViewId="0" topLeftCell="A1">
      <selection activeCell="A1" sqref="A1:K5"/>
    </sheetView>
  </sheetViews>
  <sheetFormatPr defaultColWidth="9.00390625" defaultRowHeight="12.75"/>
  <cols>
    <col min="2" max="2" width="20.625" style="0" customWidth="1"/>
    <col min="3" max="4" width="9.125" style="0" hidden="1" customWidth="1"/>
    <col min="5" max="5" width="15.75390625" style="0" customWidth="1"/>
    <col min="6" max="6" width="3.375" style="0" customWidth="1"/>
    <col min="8" max="8" width="27.125" style="0" customWidth="1"/>
    <col min="9" max="10" width="9.125" style="0" hidden="1" customWidth="1"/>
    <col min="11" max="11" width="15.375" style="0" customWidth="1"/>
  </cols>
  <sheetData>
    <row r="1" spans="1:14" ht="19.5" customHeight="1">
      <c r="A1" s="439" t="str">
        <f>Плакаты!A1</f>
        <v>Группа компаний "Проф.Ком"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133"/>
      <c r="M1" s="134"/>
      <c r="N1" s="134"/>
    </row>
    <row r="2" spans="1:14" ht="19.5" customHeight="1">
      <c r="A2" s="439" t="str">
        <f>Плакаты!A2</f>
        <v>183034, г. Мурманск, ул. Лобова, дом 15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133"/>
      <c r="M2" s="133"/>
      <c r="N2" s="133"/>
    </row>
    <row r="3" spans="1:14" ht="19.5" customHeight="1">
      <c r="A3" s="439" t="str">
        <f>Плакаты!A3</f>
        <v>(8152) 62-72-72 (многоканальный)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133"/>
      <c r="M3" s="134"/>
      <c r="N3" s="134"/>
    </row>
    <row r="4" spans="1:14" ht="19.5" customHeight="1">
      <c r="A4" s="439" t="str">
        <f>Плакаты!A4</f>
        <v>e-mail: info@prof-kom.ru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133"/>
      <c r="M4" s="134"/>
      <c r="N4" s="134"/>
    </row>
    <row r="5" spans="1:14" ht="19.5" customHeight="1">
      <c r="A5" s="439" t="str">
        <f>Плакаты!A5</f>
        <v>www.prof-kom.ru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133"/>
      <c r="M5" s="134"/>
      <c r="N5" s="134"/>
    </row>
    <row r="6" spans="1:11" ht="15" customHeight="1">
      <c r="A6" s="440" t="s">
        <v>2594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</row>
    <row r="7" spans="1:11" ht="33.75">
      <c r="A7" s="135" t="s">
        <v>2595</v>
      </c>
      <c r="B7" s="135" t="s">
        <v>2596</v>
      </c>
      <c r="C7" s="135" t="s">
        <v>2597</v>
      </c>
      <c r="D7" s="135" t="s">
        <v>2598</v>
      </c>
      <c r="E7" s="135" t="s">
        <v>2599</v>
      </c>
      <c r="F7" s="136"/>
      <c r="G7" s="135" t="s">
        <v>2595</v>
      </c>
      <c r="H7" s="135" t="s">
        <v>2596</v>
      </c>
      <c r="I7" s="135" t="s">
        <v>2597</v>
      </c>
      <c r="J7" s="135" t="s">
        <v>2598</v>
      </c>
      <c r="K7" s="135" t="s">
        <v>2599</v>
      </c>
    </row>
    <row r="8" spans="1:10" ht="1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1" ht="15" customHeight="1">
      <c r="A9" s="441" t="s">
        <v>2600</v>
      </c>
      <c r="B9" s="441"/>
      <c r="C9" s="441"/>
      <c r="D9" s="441"/>
      <c r="E9" s="441"/>
      <c r="F9" s="138"/>
      <c r="G9" s="441" t="s">
        <v>2601</v>
      </c>
      <c r="H9" s="441"/>
      <c r="I9" s="441"/>
      <c r="J9" s="441"/>
      <c r="K9" s="441"/>
    </row>
    <row r="10" spans="1:11" ht="15" customHeight="1">
      <c r="A10" s="442" t="s">
        <v>2602</v>
      </c>
      <c r="B10" s="442"/>
      <c r="C10" s="442"/>
      <c r="D10" s="442"/>
      <c r="E10" s="442"/>
      <c r="F10" s="138"/>
      <c r="G10" s="442" t="s">
        <v>2603</v>
      </c>
      <c r="H10" s="442"/>
      <c r="I10" s="442"/>
      <c r="J10" s="442"/>
      <c r="K10" s="442"/>
    </row>
    <row r="11" spans="1:11" ht="12.75">
      <c r="A11" s="139">
        <v>1</v>
      </c>
      <c r="B11" s="140" t="s">
        <v>2604</v>
      </c>
      <c r="C11" s="141">
        <v>31</v>
      </c>
      <c r="D11" s="142">
        <f>C11*1.18</f>
        <v>36.58</v>
      </c>
      <c r="E11" s="143">
        <f>D11*2</f>
        <v>73.16</v>
      </c>
      <c r="F11" s="144"/>
      <c r="G11" s="145">
        <v>44</v>
      </c>
      <c r="H11" s="140" t="s">
        <v>2605</v>
      </c>
      <c r="I11" s="141">
        <v>33.5</v>
      </c>
      <c r="J11" s="142">
        <f aca="true" t="shared" si="0" ref="J11:J25">I11*1.18</f>
        <v>39.53</v>
      </c>
      <c r="K11" s="143">
        <f aca="true" t="shared" si="1" ref="K11:K25">J11*2</f>
        <v>79.06</v>
      </c>
    </row>
    <row r="12" spans="1:11" ht="12.75">
      <c r="A12" s="146">
        <v>2</v>
      </c>
      <c r="B12" s="147" t="s">
        <v>2606</v>
      </c>
      <c r="C12" s="148">
        <v>37</v>
      </c>
      <c r="D12" s="143">
        <f aca="true" t="shared" si="2" ref="D12:D23">C12*1.18</f>
        <v>43.66</v>
      </c>
      <c r="E12" s="143">
        <f aca="true" t="shared" si="3" ref="E12:E23">D12*2</f>
        <v>87.32</v>
      </c>
      <c r="F12" s="144"/>
      <c r="G12" s="149">
        <v>45</v>
      </c>
      <c r="H12" s="147" t="s">
        <v>2607</v>
      </c>
      <c r="I12" s="148">
        <v>40</v>
      </c>
      <c r="J12" s="143">
        <f t="shared" si="0"/>
        <v>47.199999999999996</v>
      </c>
      <c r="K12" s="143">
        <f t="shared" si="1"/>
        <v>94.39999999999999</v>
      </c>
    </row>
    <row r="13" spans="1:11" ht="12.75">
      <c r="A13" s="146">
        <v>3</v>
      </c>
      <c r="B13" s="147" t="s">
        <v>2608</v>
      </c>
      <c r="C13" s="148">
        <v>42</v>
      </c>
      <c r="D13" s="143">
        <f t="shared" si="2"/>
        <v>49.559999999999995</v>
      </c>
      <c r="E13" s="143">
        <f t="shared" si="3"/>
        <v>99.11999999999999</v>
      </c>
      <c r="F13" s="144"/>
      <c r="G13" s="149">
        <v>46</v>
      </c>
      <c r="H13" s="147" t="s">
        <v>2609</v>
      </c>
      <c r="I13" s="148">
        <v>44</v>
      </c>
      <c r="J13" s="143">
        <f t="shared" si="0"/>
        <v>51.919999999999995</v>
      </c>
      <c r="K13" s="143">
        <f t="shared" si="1"/>
        <v>103.83999999999999</v>
      </c>
    </row>
    <row r="14" spans="1:11" ht="12.75">
      <c r="A14" s="146">
        <v>4</v>
      </c>
      <c r="B14" s="147" t="s">
        <v>2610</v>
      </c>
      <c r="C14" s="148">
        <v>42</v>
      </c>
      <c r="D14" s="143">
        <f t="shared" si="2"/>
        <v>49.559999999999995</v>
      </c>
      <c r="E14" s="143">
        <f t="shared" si="3"/>
        <v>99.11999999999999</v>
      </c>
      <c r="F14" s="144"/>
      <c r="G14" s="149">
        <v>47</v>
      </c>
      <c r="H14" s="147" t="s">
        <v>2610</v>
      </c>
      <c r="I14" s="148">
        <v>44</v>
      </c>
      <c r="J14" s="143">
        <f t="shared" si="0"/>
        <v>51.919999999999995</v>
      </c>
      <c r="K14" s="143">
        <f t="shared" si="1"/>
        <v>103.83999999999999</v>
      </c>
    </row>
    <row r="15" spans="1:11" ht="12.75">
      <c r="A15" s="146">
        <v>5</v>
      </c>
      <c r="B15" s="147" t="s">
        <v>2611</v>
      </c>
      <c r="C15" s="148">
        <v>50</v>
      </c>
      <c r="D15" s="143">
        <f t="shared" si="2"/>
        <v>59</v>
      </c>
      <c r="E15" s="143">
        <f t="shared" si="3"/>
        <v>118</v>
      </c>
      <c r="F15" s="144"/>
      <c r="G15" s="149">
        <v>48</v>
      </c>
      <c r="H15" s="147" t="s">
        <v>2612</v>
      </c>
      <c r="I15" s="148">
        <v>68</v>
      </c>
      <c r="J15" s="143">
        <f t="shared" si="0"/>
        <v>80.24</v>
      </c>
      <c r="K15" s="143">
        <f t="shared" si="1"/>
        <v>160.48</v>
      </c>
    </row>
    <row r="16" spans="1:11" ht="12.75">
      <c r="A16" s="146">
        <v>6</v>
      </c>
      <c r="B16" s="147" t="s">
        <v>2612</v>
      </c>
      <c r="C16" s="148">
        <v>56</v>
      </c>
      <c r="D16" s="143">
        <f t="shared" si="2"/>
        <v>66.08</v>
      </c>
      <c r="E16" s="143">
        <f t="shared" si="3"/>
        <v>132.16</v>
      </c>
      <c r="F16" s="144"/>
      <c r="G16" s="149">
        <v>49</v>
      </c>
      <c r="H16" s="147" t="s">
        <v>2613</v>
      </c>
      <c r="I16" s="148">
        <v>64</v>
      </c>
      <c r="J16" s="143">
        <f t="shared" si="0"/>
        <v>75.52</v>
      </c>
      <c r="K16" s="143">
        <f t="shared" si="1"/>
        <v>151.04</v>
      </c>
    </row>
    <row r="17" spans="1:11" ht="12.75">
      <c r="A17" s="146">
        <v>7</v>
      </c>
      <c r="B17" s="147" t="s">
        <v>2613</v>
      </c>
      <c r="C17" s="148">
        <v>50</v>
      </c>
      <c r="D17" s="143">
        <f t="shared" si="2"/>
        <v>59</v>
      </c>
      <c r="E17" s="143">
        <f t="shared" si="3"/>
        <v>118</v>
      </c>
      <c r="F17" s="144"/>
      <c r="G17" s="149">
        <v>50</v>
      </c>
      <c r="H17" s="147" t="s">
        <v>2614</v>
      </c>
      <c r="I17" s="148">
        <v>76</v>
      </c>
      <c r="J17" s="143">
        <f t="shared" si="0"/>
        <v>89.67999999999999</v>
      </c>
      <c r="K17" s="143">
        <f t="shared" si="1"/>
        <v>179.35999999999999</v>
      </c>
    </row>
    <row r="18" spans="1:11" ht="12.75">
      <c r="A18" s="146">
        <v>8</v>
      </c>
      <c r="B18" s="147" t="s">
        <v>2614</v>
      </c>
      <c r="C18" s="148">
        <v>64</v>
      </c>
      <c r="D18" s="143">
        <f t="shared" si="2"/>
        <v>75.52</v>
      </c>
      <c r="E18" s="143">
        <f t="shared" si="3"/>
        <v>151.04</v>
      </c>
      <c r="F18" s="144"/>
      <c r="G18" s="149">
        <v>51</v>
      </c>
      <c r="H18" s="147" t="s">
        <v>2615</v>
      </c>
      <c r="I18" s="148">
        <v>116</v>
      </c>
      <c r="J18" s="143">
        <f t="shared" si="0"/>
        <v>136.88</v>
      </c>
      <c r="K18" s="143">
        <f t="shared" si="1"/>
        <v>273.76</v>
      </c>
    </row>
    <row r="19" spans="1:11" ht="12.75">
      <c r="A19" s="146">
        <v>9</v>
      </c>
      <c r="B19" s="147" t="s">
        <v>2616</v>
      </c>
      <c r="C19" s="148">
        <v>89.5</v>
      </c>
      <c r="D19" s="143">
        <f t="shared" si="2"/>
        <v>105.61</v>
      </c>
      <c r="E19" s="143">
        <f t="shared" si="3"/>
        <v>211.22</v>
      </c>
      <c r="F19" s="144"/>
      <c r="G19" s="149">
        <v>52</v>
      </c>
      <c r="H19" s="147" t="s">
        <v>2616</v>
      </c>
      <c r="I19" s="148">
        <v>114</v>
      </c>
      <c r="J19" s="143">
        <f t="shared" si="0"/>
        <v>134.51999999999998</v>
      </c>
      <c r="K19" s="143">
        <f t="shared" si="1"/>
        <v>269.03999999999996</v>
      </c>
    </row>
    <row r="20" spans="1:11" ht="12.75">
      <c r="A20" s="146">
        <v>10</v>
      </c>
      <c r="B20" s="147" t="s">
        <v>2617</v>
      </c>
      <c r="C20" s="148">
        <v>107</v>
      </c>
      <c r="D20" s="143">
        <f t="shared" si="2"/>
        <v>126.25999999999999</v>
      </c>
      <c r="E20" s="143">
        <f t="shared" si="3"/>
        <v>252.51999999999998</v>
      </c>
      <c r="F20" s="144"/>
      <c r="G20" s="149">
        <v>53</v>
      </c>
      <c r="H20" s="147" t="s">
        <v>2617</v>
      </c>
      <c r="I20" s="148">
        <v>136</v>
      </c>
      <c r="J20" s="143">
        <f t="shared" si="0"/>
        <v>160.48</v>
      </c>
      <c r="K20" s="143">
        <f t="shared" si="1"/>
        <v>320.96</v>
      </c>
    </row>
    <row r="21" spans="1:11" ht="12.75">
      <c r="A21" s="146">
        <v>11</v>
      </c>
      <c r="B21" s="150" t="s">
        <v>2618</v>
      </c>
      <c r="C21" s="148">
        <v>208</v>
      </c>
      <c r="D21" s="143">
        <f t="shared" si="2"/>
        <v>245.44</v>
      </c>
      <c r="E21" s="143">
        <f t="shared" si="3"/>
        <v>490.88</v>
      </c>
      <c r="F21" s="144"/>
      <c r="G21" s="149">
        <v>54</v>
      </c>
      <c r="H21" s="147" t="s">
        <v>2619</v>
      </c>
      <c r="I21" s="148">
        <v>200</v>
      </c>
      <c r="J21" s="143">
        <f t="shared" si="0"/>
        <v>236</v>
      </c>
      <c r="K21" s="143">
        <f t="shared" si="1"/>
        <v>472</v>
      </c>
    </row>
    <row r="22" spans="1:11" ht="12.75">
      <c r="A22" s="146">
        <v>12</v>
      </c>
      <c r="B22" s="150" t="s">
        <v>2620</v>
      </c>
      <c r="C22" s="148">
        <v>240</v>
      </c>
      <c r="D22" s="143">
        <f t="shared" si="2"/>
        <v>283.2</v>
      </c>
      <c r="E22" s="143">
        <f t="shared" si="3"/>
        <v>566.4</v>
      </c>
      <c r="F22" s="144"/>
      <c r="G22" s="149">
        <v>55</v>
      </c>
      <c r="H22" s="150" t="s">
        <v>2618</v>
      </c>
      <c r="I22" s="148">
        <v>242</v>
      </c>
      <c r="J22" s="143">
        <f t="shared" si="0"/>
        <v>285.56</v>
      </c>
      <c r="K22" s="143">
        <f t="shared" si="1"/>
        <v>571.12</v>
      </c>
    </row>
    <row r="23" spans="1:11" ht="12.75">
      <c r="A23" s="146">
        <v>13</v>
      </c>
      <c r="B23" s="150" t="s">
        <v>2621</v>
      </c>
      <c r="C23" s="148">
        <v>430</v>
      </c>
      <c r="D23" s="143">
        <f t="shared" si="2"/>
        <v>507.4</v>
      </c>
      <c r="E23" s="143">
        <f t="shared" si="3"/>
        <v>1014.8</v>
      </c>
      <c r="F23" s="144"/>
      <c r="G23" s="149">
        <v>56</v>
      </c>
      <c r="H23" s="150" t="s">
        <v>2620</v>
      </c>
      <c r="I23" s="148">
        <v>285</v>
      </c>
      <c r="J23" s="143">
        <f t="shared" si="0"/>
        <v>336.29999999999995</v>
      </c>
      <c r="K23" s="143">
        <f t="shared" si="1"/>
        <v>672.5999999999999</v>
      </c>
    </row>
    <row r="24" spans="1:11" ht="15" customHeight="1">
      <c r="A24" s="151"/>
      <c r="B24" s="151"/>
      <c r="C24" s="152"/>
      <c r="D24" s="152"/>
      <c r="E24" s="152"/>
      <c r="F24" s="151"/>
      <c r="G24" s="149">
        <v>57</v>
      </c>
      <c r="H24" s="150" t="s">
        <v>2621</v>
      </c>
      <c r="I24" s="148">
        <v>540</v>
      </c>
      <c r="J24" s="143">
        <f t="shared" si="0"/>
        <v>637.1999999999999</v>
      </c>
      <c r="K24" s="143">
        <f t="shared" si="1"/>
        <v>1274.3999999999999</v>
      </c>
    </row>
    <row r="25" spans="1:11" ht="15" customHeight="1">
      <c r="A25" s="443" t="s">
        <v>2622</v>
      </c>
      <c r="B25" s="443"/>
      <c r="C25" s="443"/>
      <c r="D25" s="443"/>
      <c r="E25" s="443"/>
      <c r="F25" s="151"/>
      <c r="G25" s="149">
        <v>58</v>
      </c>
      <c r="H25" s="150" t="s">
        <v>2623</v>
      </c>
      <c r="I25" s="148">
        <v>610</v>
      </c>
      <c r="J25" s="143">
        <f t="shared" si="0"/>
        <v>719.8</v>
      </c>
      <c r="K25" s="143">
        <f t="shared" si="1"/>
        <v>1439.6</v>
      </c>
    </row>
    <row r="26" spans="1:10" ht="15" customHeight="1">
      <c r="A26" s="443"/>
      <c r="B26" s="443"/>
      <c r="C26" s="443"/>
      <c r="D26" s="443"/>
      <c r="E26" s="443"/>
      <c r="F26" s="151"/>
      <c r="G26" s="32"/>
      <c r="H26" s="32"/>
      <c r="I26" s="32"/>
      <c r="J26" s="32"/>
    </row>
    <row r="27" spans="1:11" ht="15" customHeight="1">
      <c r="A27" s="145">
        <v>14</v>
      </c>
      <c r="B27" s="140" t="s">
        <v>2605</v>
      </c>
      <c r="C27" s="141">
        <v>32</v>
      </c>
      <c r="D27" s="142">
        <f aca="true" t="shared" si="4" ref="D27:D40">C27*1.18</f>
        <v>37.76</v>
      </c>
      <c r="E27" s="143">
        <f aca="true" t="shared" si="5" ref="E27:E40">D27*2</f>
        <v>75.52</v>
      </c>
      <c r="F27" s="144"/>
      <c r="G27" s="441" t="s">
        <v>2624</v>
      </c>
      <c r="H27" s="441"/>
      <c r="I27" s="441"/>
      <c r="J27" s="441"/>
      <c r="K27" s="441"/>
    </row>
    <row r="28" spans="1:11" ht="15" customHeight="1">
      <c r="A28" s="149">
        <v>15</v>
      </c>
      <c r="B28" s="147" t="s">
        <v>2608</v>
      </c>
      <c r="C28" s="148">
        <v>42</v>
      </c>
      <c r="D28" s="143">
        <f t="shared" si="4"/>
        <v>49.559999999999995</v>
      </c>
      <c r="E28" s="143">
        <f t="shared" si="5"/>
        <v>99.11999999999999</v>
      </c>
      <c r="F28" s="144"/>
      <c r="G28" s="444" t="s">
        <v>2625</v>
      </c>
      <c r="H28" s="444"/>
      <c r="I28" s="444"/>
      <c r="J28" s="444"/>
      <c r="K28" s="444"/>
    </row>
    <row r="29" spans="1:11" ht="15" customHeight="1">
      <c r="A29" s="149">
        <v>16</v>
      </c>
      <c r="B29" s="147" t="s">
        <v>2610</v>
      </c>
      <c r="C29" s="148">
        <v>42</v>
      </c>
      <c r="D29" s="143">
        <f t="shared" si="4"/>
        <v>49.559999999999995</v>
      </c>
      <c r="E29" s="143">
        <f t="shared" si="5"/>
        <v>99.11999999999999</v>
      </c>
      <c r="F29" s="144"/>
      <c r="G29" s="442" t="s">
        <v>2626</v>
      </c>
      <c r="H29" s="442"/>
      <c r="I29" s="442"/>
      <c r="J29" s="442"/>
      <c r="K29" s="442"/>
    </row>
    <row r="30" spans="1:11" ht="12.75">
      <c r="A30" s="149">
        <v>17</v>
      </c>
      <c r="B30" s="147" t="s">
        <v>2627</v>
      </c>
      <c r="C30" s="148">
        <v>60</v>
      </c>
      <c r="D30" s="143">
        <f t="shared" si="4"/>
        <v>70.8</v>
      </c>
      <c r="E30" s="143">
        <f t="shared" si="5"/>
        <v>141.6</v>
      </c>
      <c r="F30" s="144"/>
      <c r="G30" s="145">
        <v>59</v>
      </c>
      <c r="H30" s="140" t="s">
        <v>2605</v>
      </c>
      <c r="I30" s="141">
        <v>33.5</v>
      </c>
      <c r="J30" s="142">
        <f aca="true" t="shared" si="6" ref="J30:J43">I30*1.18</f>
        <v>39.53</v>
      </c>
      <c r="K30" s="143">
        <f aca="true" t="shared" si="7" ref="K30:K43">J30*2</f>
        <v>79.06</v>
      </c>
    </row>
    <row r="31" spans="1:11" ht="12.75">
      <c r="A31" s="149">
        <v>18</v>
      </c>
      <c r="B31" s="147" t="s">
        <v>2613</v>
      </c>
      <c r="C31" s="148">
        <v>57</v>
      </c>
      <c r="D31" s="143">
        <f t="shared" si="4"/>
        <v>67.25999999999999</v>
      </c>
      <c r="E31" s="143">
        <f t="shared" si="5"/>
        <v>134.51999999999998</v>
      </c>
      <c r="F31" s="144"/>
      <c r="G31" s="149">
        <v>60</v>
      </c>
      <c r="H31" s="147" t="s">
        <v>2609</v>
      </c>
      <c r="I31" s="148">
        <v>44</v>
      </c>
      <c r="J31" s="143">
        <f t="shared" si="6"/>
        <v>51.919999999999995</v>
      </c>
      <c r="K31" s="143">
        <f t="shared" si="7"/>
        <v>103.83999999999999</v>
      </c>
    </row>
    <row r="32" spans="1:11" ht="12.75">
      <c r="A32" s="149">
        <v>19</v>
      </c>
      <c r="B32" s="147" t="s">
        <v>2614</v>
      </c>
      <c r="C32" s="148">
        <v>68</v>
      </c>
      <c r="D32" s="143">
        <f t="shared" si="4"/>
        <v>80.24</v>
      </c>
      <c r="E32" s="143">
        <f t="shared" si="5"/>
        <v>160.48</v>
      </c>
      <c r="F32" s="144"/>
      <c r="G32" s="149">
        <v>61</v>
      </c>
      <c r="H32" s="147" t="s">
        <v>2610</v>
      </c>
      <c r="I32" s="148">
        <v>44</v>
      </c>
      <c r="J32" s="143">
        <f t="shared" si="6"/>
        <v>51.919999999999995</v>
      </c>
      <c r="K32" s="143">
        <f t="shared" si="7"/>
        <v>103.83999999999999</v>
      </c>
    </row>
    <row r="33" spans="1:11" ht="12.75">
      <c r="A33" s="149">
        <v>20</v>
      </c>
      <c r="B33" s="147" t="s">
        <v>2628</v>
      </c>
      <c r="C33" s="148">
        <v>102</v>
      </c>
      <c r="D33" s="143">
        <f t="shared" si="4"/>
        <v>120.36</v>
      </c>
      <c r="E33" s="143">
        <f t="shared" si="5"/>
        <v>240.72</v>
      </c>
      <c r="F33" s="144"/>
      <c r="G33" s="149">
        <v>62</v>
      </c>
      <c r="H33" s="147" t="s">
        <v>2612</v>
      </c>
      <c r="I33" s="148">
        <v>68</v>
      </c>
      <c r="J33" s="143">
        <f t="shared" si="6"/>
        <v>80.24</v>
      </c>
      <c r="K33" s="143">
        <f t="shared" si="7"/>
        <v>160.48</v>
      </c>
    </row>
    <row r="34" spans="1:11" ht="12.75">
      <c r="A34" s="149">
        <v>21</v>
      </c>
      <c r="B34" s="147" t="s">
        <v>2616</v>
      </c>
      <c r="C34" s="148">
        <v>102</v>
      </c>
      <c r="D34" s="143">
        <f t="shared" si="4"/>
        <v>120.36</v>
      </c>
      <c r="E34" s="143">
        <f t="shared" si="5"/>
        <v>240.72</v>
      </c>
      <c r="F34" s="144"/>
      <c r="G34" s="149">
        <v>63</v>
      </c>
      <c r="H34" s="147" t="s">
        <v>2613</v>
      </c>
      <c r="I34" s="148">
        <v>64</v>
      </c>
      <c r="J34" s="143">
        <f t="shared" si="6"/>
        <v>75.52</v>
      </c>
      <c r="K34" s="143">
        <f t="shared" si="7"/>
        <v>151.04</v>
      </c>
    </row>
    <row r="35" spans="1:11" ht="12.75">
      <c r="A35" s="149">
        <v>22</v>
      </c>
      <c r="B35" s="147" t="s">
        <v>2617</v>
      </c>
      <c r="C35" s="148">
        <v>120</v>
      </c>
      <c r="D35" s="143">
        <f t="shared" si="4"/>
        <v>141.6</v>
      </c>
      <c r="E35" s="143">
        <f t="shared" si="5"/>
        <v>283.2</v>
      </c>
      <c r="F35" s="144"/>
      <c r="G35" s="149">
        <v>64</v>
      </c>
      <c r="H35" s="147" t="s">
        <v>2614</v>
      </c>
      <c r="I35" s="148">
        <v>76</v>
      </c>
      <c r="J35" s="143">
        <f t="shared" si="6"/>
        <v>89.67999999999999</v>
      </c>
      <c r="K35" s="143">
        <f t="shared" si="7"/>
        <v>179.35999999999999</v>
      </c>
    </row>
    <row r="36" spans="1:11" ht="12.75">
      <c r="A36" s="149">
        <v>23</v>
      </c>
      <c r="B36" s="147" t="s">
        <v>2619</v>
      </c>
      <c r="C36" s="148">
        <v>190</v>
      </c>
      <c r="D36" s="143">
        <f t="shared" si="4"/>
        <v>224.2</v>
      </c>
      <c r="E36" s="143">
        <f t="shared" si="5"/>
        <v>448.4</v>
      </c>
      <c r="F36" s="144"/>
      <c r="G36" s="149">
        <v>65</v>
      </c>
      <c r="H36" s="147" t="s">
        <v>2628</v>
      </c>
      <c r="I36" s="148">
        <v>116</v>
      </c>
      <c r="J36" s="143">
        <f t="shared" si="6"/>
        <v>136.88</v>
      </c>
      <c r="K36" s="143">
        <f t="shared" si="7"/>
        <v>273.76</v>
      </c>
    </row>
    <row r="37" spans="1:11" ht="12.75">
      <c r="A37" s="149">
        <v>24</v>
      </c>
      <c r="B37" s="150" t="s">
        <v>2618</v>
      </c>
      <c r="C37" s="148">
        <v>220</v>
      </c>
      <c r="D37" s="143">
        <f t="shared" si="4"/>
        <v>259.59999999999997</v>
      </c>
      <c r="E37" s="143">
        <f t="shared" si="5"/>
        <v>519.1999999999999</v>
      </c>
      <c r="F37" s="144"/>
      <c r="G37" s="149">
        <v>66</v>
      </c>
      <c r="H37" s="147" t="s">
        <v>2616</v>
      </c>
      <c r="I37" s="148">
        <v>114</v>
      </c>
      <c r="J37" s="143">
        <f t="shared" si="6"/>
        <v>134.51999999999998</v>
      </c>
      <c r="K37" s="143">
        <f t="shared" si="7"/>
        <v>269.03999999999996</v>
      </c>
    </row>
    <row r="38" spans="1:11" ht="12.75">
      <c r="A38" s="149">
        <v>25</v>
      </c>
      <c r="B38" s="150" t="s">
        <v>2620</v>
      </c>
      <c r="C38" s="148">
        <v>260</v>
      </c>
      <c r="D38" s="143">
        <f t="shared" si="4"/>
        <v>306.8</v>
      </c>
      <c r="E38" s="143">
        <f t="shared" si="5"/>
        <v>613.6</v>
      </c>
      <c r="F38" s="144"/>
      <c r="G38" s="149">
        <v>67</v>
      </c>
      <c r="H38" s="147" t="s">
        <v>2617</v>
      </c>
      <c r="I38" s="148">
        <v>136</v>
      </c>
      <c r="J38" s="143">
        <f t="shared" si="6"/>
        <v>160.48</v>
      </c>
      <c r="K38" s="143">
        <f t="shared" si="7"/>
        <v>320.96</v>
      </c>
    </row>
    <row r="39" spans="1:11" ht="12.75">
      <c r="A39" s="149">
        <v>26</v>
      </c>
      <c r="B39" s="150" t="s">
        <v>2621</v>
      </c>
      <c r="C39" s="148">
        <v>504</v>
      </c>
      <c r="D39" s="143">
        <f t="shared" si="4"/>
        <v>594.7199999999999</v>
      </c>
      <c r="E39" s="143">
        <f t="shared" si="5"/>
        <v>1189.4399999999998</v>
      </c>
      <c r="F39" s="144"/>
      <c r="G39" s="149">
        <v>68</v>
      </c>
      <c r="H39" s="147" t="s">
        <v>2619</v>
      </c>
      <c r="I39" s="148">
        <v>200</v>
      </c>
      <c r="J39" s="143">
        <f t="shared" si="6"/>
        <v>236</v>
      </c>
      <c r="K39" s="143">
        <f t="shared" si="7"/>
        <v>472</v>
      </c>
    </row>
    <row r="40" spans="1:11" ht="12.75">
      <c r="A40" s="149">
        <v>27</v>
      </c>
      <c r="B40" s="150" t="s">
        <v>2623</v>
      </c>
      <c r="C40" s="148">
        <v>590</v>
      </c>
      <c r="D40" s="143">
        <f t="shared" si="4"/>
        <v>696.1999999999999</v>
      </c>
      <c r="E40" s="143">
        <f t="shared" si="5"/>
        <v>1392.3999999999999</v>
      </c>
      <c r="F40" s="144"/>
      <c r="G40" s="149">
        <v>69</v>
      </c>
      <c r="H40" s="150" t="s">
        <v>2618</v>
      </c>
      <c r="I40" s="148">
        <v>242</v>
      </c>
      <c r="J40" s="143">
        <f t="shared" si="6"/>
        <v>285.56</v>
      </c>
      <c r="K40" s="143">
        <f t="shared" si="7"/>
        <v>571.12</v>
      </c>
    </row>
    <row r="41" spans="1:11" ht="15" customHeight="1">
      <c r="A41" s="32"/>
      <c r="B41" s="32"/>
      <c r="C41" s="32"/>
      <c r="D41" s="32"/>
      <c r="E41" s="32"/>
      <c r="F41" s="144"/>
      <c r="G41" s="149">
        <v>70</v>
      </c>
      <c r="H41" s="150" t="s">
        <v>2620</v>
      </c>
      <c r="I41" s="148">
        <v>285</v>
      </c>
      <c r="J41" s="143">
        <f t="shared" si="6"/>
        <v>336.29999999999995</v>
      </c>
      <c r="K41" s="143">
        <f t="shared" si="7"/>
        <v>672.5999999999999</v>
      </c>
    </row>
    <row r="42" spans="1:11" ht="15" customHeight="1">
      <c r="A42" s="441" t="s">
        <v>2629</v>
      </c>
      <c r="B42" s="441"/>
      <c r="C42" s="441"/>
      <c r="D42" s="441"/>
      <c r="E42" s="441"/>
      <c r="F42" s="32"/>
      <c r="G42" s="149">
        <v>71</v>
      </c>
      <c r="H42" s="150" t="s">
        <v>2621</v>
      </c>
      <c r="I42" s="148">
        <v>540</v>
      </c>
      <c r="J42" s="143">
        <f t="shared" si="6"/>
        <v>637.1999999999999</v>
      </c>
      <c r="K42" s="143">
        <f t="shared" si="7"/>
        <v>1274.3999999999999</v>
      </c>
    </row>
    <row r="43" spans="1:11" ht="15" customHeight="1">
      <c r="A43" s="442" t="s">
        <v>2630</v>
      </c>
      <c r="B43" s="442"/>
      <c r="C43" s="442"/>
      <c r="D43" s="442"/>
      <c r="E43" s="442"/>
      <c r="F43" s="32"/>
      <c r="G43" s="149">
        <v>72</v>
      </c>
      <c r="H43" s="150" t="s">
        <v>2623</v>
      </c>
      <c r="I43" s="148">
        <v>610</v>
      </c>
      <c r="J43" s="143">
        <f t="shared" si="6"/>
        <v>719.8</v>
      </c>
      <c r="K43" s="143">
        <f t="shared" si="7"/>
        <v>1439.6</v>
      </c>
    </row>
    <row r="44" spans="1:10" ht="15" customHeight="1">
      <c r="A44" s="145">
        <v>28</v>
      </c>
      <c r="B44" s="140" t="s">
        <v>2604</v>
      </c>
      <c r="C44" s="141">
        <v>32</v>
      </c>
      <c r="D44" s="142">
        <f aca="true" t="shared" si="8" ref="D44:D58">C44*1.18</f>
        <v>37.76</v>
      </c>
      <c r="E44" s="143">
        <f aca="true" t="shared" si="9" ref="E44:E59">D44*2</f>
        <v>75.52</v>
      </c>
      <c r="F44" s="32"/>
      <c r="G44" s="32"/>
      <c r="H44" s="32"/>
      <c r="I44" s="32"/>
      <c r="J44" s="32"/>
    </row>
    <row r="45" spans="1:11" ht="15" customHeight="1">
      <c r="A45" s="145">
        <v>29</v>
      </c>
      <c r="B45" s="140" t="s">
        <v>2606</v>
      </c>
      <c r="C45" s="148">
        <v>38</v>
      </c>
      <c r="D45" s="143">
        <f t="shared" si="8"/>
        <v>44.839999999999996</v>
      </c>
      <c r="E45" s="143">
        <f t="shared" si="9"/>
        <v>89.67999999999999</v>
      </c>
      <c r="F45" s="144"/>
      <c r="G45" s="441" t="s">
        <v>2624</v>
      </c>
      <c r="H45" s="441"/>
      <c r="I45" s="441"/>
      <c r="J45" s="441"/>
      <c r="K45" s="441"/>
    </row>
    <row r="46" spans="1:11" ht="15" customHeight="1">
      <c r="A46" s="145">
        <v>30</v>
      </c>
      <c r="B46" s="147" t="s">
        <v>2608</v>
      </c>
      <c r="C46" s="148">
        <v>42</v>
      </c>
      <c r="D46" s="143">
        <f t="shared" si="8"/>
        <v>49.559999999999995</v>
      </c>
      <c r="E46" s="143">
        <f t="shared" si="9"/>
        <v>99.11999999999999</v>
      </c>
      <c r="F46" s="144"/>
      <c r="G46" s="444" t="s">
        <v>2631</v>
      </c>
      <c r="H46" s="444"/>
      <c r="I46" s="444"/>
      <c r="J46" s="444"/>
      <c r="K46" s="444"/>
    </row>
    <row r="47" spans="1:11" ht="15" customHeight="1">
      <c r="A47" s="145">
        <v>31</v>
      </c>
      <c r="B47" s="147" t="s">
        <v>2610</v>
      </c>
      <c r="C47" s="148">
        <v>42</v>
      </c>
      <c r="D47" s="143">
        <f t="shared" si="8"/>
        <v>49.559999999999995</v>
      </c>
      <c r="E47" s="143">
        <f t="shared" si="9"/>
        <v>99.11999999999999</v>
      </c>
      <c r="F47" s="144"/>
      <c r="G47" s="442" t="s">
        <v>2632</v>
      </c>
      <c r="H47" s="442"/>
      <c r="I47" s="442"/>
      <c r="J47" s="442"/>
      <c r="K47" s="442"/>
    </row>
    <row r="48" spans="1:11" ht="12.75">
      <c r="A48" s="145">
        <v>32</v>
      </c>
      <c r="B48" s="147" t="s">
        <v>2611</v>
      </c>
      <c r="C48" s="148">
        <v>50</v>
      </c>
      <c r="D48" s="143">
        <f t="shared" si="8"/>
        <v>59</v>
      </c>
      <c r="E48" s="143">
        <f t="shared" si="9"/>
        <v>118</v>
      </c>
      <c r="F48" s="144"/>
      <c r="G48" s="145">
        <v>73</v>
      </c>
      <c r="H48" s="140" t="s">
        <v>2610</v>
      </c>
      <c r="I48" s="141">
        <v>44</v>
      </c>
      <c r="J48" s="142">
        <f aca="true" t="shared" si="10" ref="J48:J54">I48*1.18</f>
        <v>51.919999999999995</v>
      </c>
      <c r="K48" s="143">
        <f aca="true" t="shared" si="11" ref="K48:K54">J48*2</f>
        <v>103.83999999999999</v>
      </c>
    </row>
    <row r="49" spans="1:11" ht="12.75">
      <c r="A49" s="145">
        <v>33</v>
      </c>
      <c r="B49" s="147" t="s">
        <v>2627</v>
      </c>
      <c r="C49" s="148">
        <v>60</v>
      </c>
      <c r="D49" s="143">
        <f t="shared" si="8"/>
        <v>70.8</v>
      </c>
      <c r="E49" s="143">
        <f t="shared" si="9"/>
        <v>141.6</v>
      </c>
      <c r="F49" s="144"/>
      <c r="G49" s="149">
        <v>74</v>
      </c>
      <c r="H49" s="147" t="s">
        <v>2613</v>
      </c>
      <c r="I49" s="148">
        <v>64</v>
      </c>
      <c r="J49" s="143">
        <f t="shared" si="10"/>
        <v>75.52</v>
      </c>
      <c r="K49" s="143">
        <f t="shared" si="11"/>
        <v>151.04</v>
      </c>
    </row>
    <row r="50" spans="1:11" ht="12.75">
      <c r="A50" s="145">
        <v>34</v>
      </c>
      <c r="B50" s="147" t="s">
        <v>2613</v>
      </c>
      <c r="C50" s="148">
        <v>57</v>
      </c>
      <c r="D50" s="143">
        <f t="shared" si="8"/>
        <v>67.25999999999999</v>
      </c>
      <c r="E50" s="143">
        <f t="shared" si="9"/>
        <v>134.51999999999998</v>
      </c>
      <c r="F50" s="144"/>
      <c r="G50" s="149">
        <v>75</v>
      </c>
      <c r="H50" s="147" t="s">
        <v>2614</v>
      </c>
      <c r="I50" s="148">
        <v>76</v>
      </c>
      <c r="J50" s="143">
        <f t="shared" si="10"/>
        <v>89.67999999999999</v>
      </c>
      <c r="K50" s="143">
        <f t="shared" si="11"/>
        <v>179.35999999999999</v>
      </c>
    </row>
    <row r="51" spans="1:11" ht="12.75">
      <c r="A51" s="145">
        <v>35</v>
      </c>
      <c r="B51" s="147" t="s">
        <v>2614</v>
      </c>
      <c r="C51" s="148">
        <v>68</v>
      </c>
      <c r="D51" s="143">
        <f t="shared" si="8"/>
        <v>80.24</v>
      </c>
      <c r="E51" s="143">
        <f t="shared" si="9"/>
        <v>160.48</v>
      </c>
      <c r="F51" s="144"/>
      <c r="G51" s="149">
        <v>76</v>
      </c>
      <c r="H51" s="147" t="s">
        <v>2615</v>
      </c>
      <c r="I51" s="148">
        <v>114</v>
      </c>
      <c r="J51" s="143">
        <f t="shared" si="10"/>
        <v>134.51999999999998</v>
      </c>
      <c r="K51" s="143">
        <f t="shared" si="11"/>
        <v>269.03999999999996</v>
      </c>
    </row>
    <row r="52" spans="1:11" ht="12.75">
      <c r="A52" s="145">
        <v>36</v>
      </c>
      <c r="B52" s="147" t="s">
        <v>2628</v>
      </c>
      <c r="C52" s="148">
        <v>102</v>
      </c>
      <c r="D52" s="143">
        <f t="shared" si="8"/>
        <v>120.36</v>
      </c>
      <c r="E52" s="143">
        <f t="shared" si="9"/>
        <v>240.72</v>
      </c>
      <c r="F52" s="144"/>
      <c r="G52" s="149">
        <v>77</v>
      </c>
      <c r="H52" s="147" t="s">
        <v>2616</v>
      </c>
      <c r="I52" s="148">
        <v>112</v>
      </c>
      <c r="J52" s="143">
        <f t="shared" si="10"/>
        <v>132.16</v>
      </c>
      <c r="K52" s="143">
        <f t="shared" si="11"/>
        <v>264.32</v>
      </c>
    </row>
    <row r="53" spans="1:11" ht="12.75">
      <c r="A53" s="145">
        <v>37</v>
      </c>
      <c r="B53" s="147" t="s">
        <v>2616</v>
      </c>
      <c r="C53" s="148">
        <v>102</v>
      </c>
      <c r="D53" s="143">
        <f t="shared" si="8"/>
        <v>120.36</v>
      </c>
      <c r="E53" s="143">
        <f t="shared" si="9"/>
        <v>240.72</v>
      </c>
      <c r="F53" s="144"/>
      <c r="G53" s="149">
        <v>78</v>
      </c>
      <c r="H53" s="150" t="s">
        <v>2618</v>
      </c>
      <c r="I53" s="148">
        <v>242</v>
      </c>
      <c r="J53" s="143">
        <f t="shared" si="10"/>
        <v>285.56</v>
      </c>
      <c r="K53" s="143">
        <f t="shared" si="11"/>
        <v>571.12</v>
      </c>
    </row>
    <row r="54" spans="1:11" ht="12.75">
      <c r="A54" s="145">
        <v>38</v>
      </c>
      <c r="B54" s="147" t="s">
        <v>2617</v>
      </c>
      <c r="C54" s="148">
        <v>120</v>
      </c>
      <c r="D54" s="143">
        <f t="shared" si="8"/>
        <v>141.6</v>
      </c>
      <c r="E54" s="143">
        <f t="shared" si="9"/>
        <v>283.2</v>
      </c>
      <c r="F54" s="144"/>
      <c r="G54" s="149">
        <v>79</v>
      </c>
      <c r="H54" s="150" t="s">
        <v>2620</v>
      </c>
      <c r="I54" s="148">
        <v>285</v>
      </c>
      <c r="J54" s="143">
        <f t="shared" si="10"/>
        <v>336.29999999999995</v>
      </c>
      <c r="K54" s="143">
        <f t="shared" si="11"/>
        <v>672.5999999999999</v>
      </c>
    </row>
    <row r="55" spans="1:10" ht="12.75">
      <c r="A55" s="145">
        <v>39</v>
      </c>
      <c r="B55" s="147" t="s">
        <v>2619</v>
      </c>
      <c r="C55" s="148">
        <v>190</v>
      </c>
      <c r="D55" s="143">
        <f t="shared" si="8"/>
        <v>224.2</v>
      </c>
      <c r="E55" s="143">
        <f t="shared" si="9"/>
        <v>448.4</v>
      </c>
      <c r="F55" s="144"/>
      <c r="G55" s="32"/>
      <c r="H55" s="32"/>
      <c r="I55" s="32"/>
      <c r="J55" s="32"/>
    </row>
    <row r="56" spans="1:10" ht="12.75">
      <c r="A56" s="145">
        <v>40</v>
      </c>
      <c r="B56" s="150" t="s">
        <v>2618</v>
      </c>
      <c r="C56" s="148">
        <v>220</v>
      </c>
      <c r="D56" s="143">
        <f t="shared" si="8"/>
        <v>259.59999999999997</v>
      </c>
      <c r="E56" s="143">
        <f t="shared" si="9"/>
        <v>519.1999999999999</v>
      </c>
      <c r="F56" s="144"/>
      <c r="G56" s="32"/>
      <c r="H56" s="32"/>
      <c r="I56" s="32"/>
      <c r="J56" s="32"/>
    </row>
    <row r="57" spans="1:10" ht="12.75">
      <c r="A57" s="145">
        <v>41</v>
      </c>
      <c r="B57" s="150" t="s">
        <v>2620</v>
      </c>
      <c r="C57" s="148">
        <v>260</v>
      </c>
      <c r="D57" s="143">
        <f t="shared" si="8"/>
        <v>306.8</v>
      </c>
      <c r="E57" s="143">
        <f t="shared" si="9"/>
        <v>613.6</v>
      </c>
      <c r="F57" s="144"/>
      <c r="G57" s="32"/>
      <c r="H57" s="32"/>
      <c r="I57" s="32"/>
      <c r="J57" s="32"/>
    </row>
    <row r="58" spans="1:10" ht="12.75">
      <c r="A58" s="145">
        <v>42</v>
      </c>
      <c r="B58" s="150" t="s">
        <v>2621</v>
      </c>
      <c r="C58" s="148">
        <v>504</v>
      </c>
      <c r="D58" s="143">
        <f t="shared" si="8"/>
        <v>594.7199999999999</v>
      </c>
      <c r="E58" s="143">
        <f t="shared" si="9"/>
        <v>1189.4399999999998</v>
      </c>
      <c r="F58" s="144"/>
      <c r="G58" s="32"/>
      <c r="H58" s="32"/>
      <c r="I58" s="32"/>
      <c r="J58" s="32"/>
    </row>
    <row r="59" spans="1:10" ht="12.75">
      <c r="A59" s="153">
        <v>43</v>
      </c>
      <c r="B59" s="154" t="s">
        <v>2623</v>
      </c>
      <c r="C59" s="155">
        <v>590</v>
      </c>
      <c r="D59" s="156">
        <f>C59*1.18</f>
        <v>696.1999999999999</v>
      </c>
      <c r="E59" s="156">
        <f t="shared" si="9"/>
        <v>1392.3999999999999</v>
      </c>
      <c r="F59" s="144"/>
      <c r="G59" s="32"/>
      <c r="H59" s="32"/>
      <c r="I59" s="32"/>
      <c r="J59" s="32"/>
    </row>
    <row r="60" spans="1:11" ht="16.5" customHeight="1">
      <c r="A60" s="445" t="s">
        <v>2633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</row>
    <row r="61" spans="1:11" ht="33.75">
      <c r="A61" s="135" t="s">
        <v>2595</v>
      </c>
      <c r="B61" s="135" t="s">
        <v>2596</v>
      </c>
      <c r="C61" s="135" t="s">
        <v>2597</v>
      </c>
      <c r="D61" s="135" t="s">
        <v>2598</v>
      </c>
      <c r="E61" s="135" t="s">
        <v>2599</v>
      </c>
      <c r="F61" s="137"/>
      <c r="G61" s="135" t="s">
        <v>2595</v>
      </c>
      <c r="H61" s="135" t="s">
        <v>2596</v>
      </c>
      <c r="I61" s="135" t="s">
        <v>2597</v>
      </c>
      <c r="J61" s="135" t="s">
        <v>2598</v>
      </c>
      <c r="K61" s="135" t="s">
        <v>2599</v>
      </c>
    </row>
    <row r="62" spans="1:11" ht="15" customHeight="1">
      <c r="A62" s="446" t="s">
        <v>2634</v>
      </c>
      <c r="B62" s="446"/>
      <c r="C62" s="446"/>
      <c r="D62" s="446"/>
      <c r="E62" s="446"/>
      <c r="F62" s="151"/>
      <c r="G62" s="446" t="s">
        <v>2635</v>
      </c>
      <c r="H62" s="446"/>
      <c r="I62" s="446"/>
      <c r="J62" s="446"/>
      <c r="K62" s="446"/>
    </row>
    <row r="63" spans="1:11" ht="15" customHeight="1">
      <c r="A63" s="447" t="s">
        <v>2636</v>
      </c>
      <c r="B63" s="447"/>
      <c r="C63" s="447"/>
      <c r="D63" s="447"/>
      <c r="E63" s="447"/>
      <c r="F63" s="157"/>
      <c r="G63" s="447" t="s">
        <v>2637</v>
      </c>
      <c r="H63" s="447"/>
      <c r="I63" s="447"/>
      <c r="J63" s="447"/>
      <c r="K63" s="447"/>
    </row>
    <row r="64" spans="1:11" ht="15" customHeight="1">
      <c r="A64" s="448" t="s">
        <v>2638</v>
      </c>
      <c r="B64" s="448"/>
      <c r="C64" s="448"/>
      <c r="D64" s="448"/>
      <c r="E64" s="448"/>
      <c r="F64" s="157"/>
      <c r="G64" s="449" t="s">
        <v>2639</v>
      </c>
      <c r="H64" s="449"/>
      <c r="I64" s="449"/>
      <c r="J64" s="449"/>
      <c r="K64" s="449"/>
    </row>
    <row r="65" spans="1:11" ht="12.75">
      <c r="A65" s="145">
        <v>80</v>
      </c>
      <c r="B65" s="140" t="s">
        <v>2604</v>
      </c>
      <c r="C65" s="141">
        <v>42</v>
      </c>
      <c r="D65" s="142">
        <f aca="true" t="shared" si="12" ref="D65:D70">C65*1.18</f>
        <v>49.559999999999995</v>
      </c>
      <c r="E65" s="143">
        <f aca="true" t="shared" si="13" ref="E65:E70">D65*2</f>
        <v>99.11999999999999</v>
      </c>
      <c r="F65" s="144"/>
      <c r="G65" s="145">
        <v>103</v>
      </c>
      <c r="H65" s="140" t="s">
        <v>2640</v>
      </c>
      <c r="I65" s="141">
        <v>66</v>
      </c>
      <c r="J65" s="142">
        <f aca="true" t="shared" si="14" ref="J65:J70">I65*1.18</f>
        <v>77.88</v>
      </c>
      <c r="K65" s="143">
        <f aca="true" t="shared" si="15" ref="K65:K70">J65*2</f>
        <v>155.76</v>
      </c>
    </row>
    <row r="66" spans="1:11" ht="12.75">
      <c r="A66" s="145">
        <v>81</v>
      </c>
      <c r="B66" s="147" t="s">
        <v>2610</v>
      </c>
      <c r="C66" s="148">
        <v>46</v>
      </c>
      <c r="D66" s="143">
        <f t="shared" si="12"/>
        <v>54.279999999999994</v>
      </c>
      <c r="E66" s="143">
        <f t="shared" si="13"/>
        <v>108.55999999999999</v>
      </c>
      <c r="F66" s="144"/>
      <c r="G66" s="145">
        <v>104</v>
      </c>
      <c r="H66" s="147" t="s">
        <v>2641</v>
      </c>
      <c r="I66" s="148">
        <v>77</v>
      </c>
      <c r="J66" s="143">
        <f t="shared" si="14"/>
        <v>90.86</v>
      </c>
      <c r="K66" s="143">
        <f t="shared" si="15"/>
        <v>181.72</v>
      </c>
    </row>
    <row r="67" spans="1:11" ht="12.75">
      <c r="A67" s="145">
        <v>82</v>
      </c>
      <c r="B67" s="147" t="s">
        <v>2612</v>
      </c>
      <c r="C67" s="148">
        <v>78</v>
      </c>
      <c r="D67" s="143">
        <f t="shared" si="12"/>
        <v>92.03999999999999</v>
      </c>
      <c r="E67" s="143">
        <f t="shared" si="13"/>
        <v>184.07999999999998</v>
      </c>
      <c r="F67" s="144"/>
      <c r="G67" s="145">
        <v>105</v>
      </c>
      <c r="H67" s="147" t="s">
        <v>2642</v>
      </c>
      <c r="I67" s="148">
        <v>92</v>
      </c>
      <c r="J67" s="143">
        <f t="shared" si="14"/>
        <v>108.55999999999999</v>
      </c>
      <c r="K67" s="143">
        <f t="shared" si="15"/>
        <v>217.11999999999998</v>
      </c>
    </row>
    <row r="68" spans="1:11" ht="12.75">
      <c r="A68" s="145">
        <v>83</v>
      </c>
      <c r="B68" s="147" t="s">
        <v>2613</v>
      </c>
      <c r="C68" s="148">
        <v>72</v>
      </c>
      <c r="D68" s="143">
        <f t="shared" si="12"/>
        <v>84.96</v>
      </c>
      <c r="E68" s="143">
        <f t="shared" si="13"/>
        <v>169.92</v>
      </c>
      <c r="F68" s="144"/>
      <c r="G68" s="145">
        <v>106</v>
      </c>
      <c r="H68" s="147" t="s">
        <v>2643</v>
      </c>
      <c r="I68" s="148">
        <v>103</v>
      </c>
      <c r="J68" s="143">
        <f t="shared" si="14"/>
        <v>121.53999999999999</v>
      </c>
      <c r="K68" s="143">
        <f t="shared" si="15"/>
        <v>243.07999999999998</v>
      </c>
    </row>
    <row r="69" spans="1:11" ht="12.75">
      <c r="A69" s="145">
        <v>84</v>
      </c>
      <c r="B69" s="147" t="s">
        <v>2628</v>
      </c>
      <c r="C69" s="148">
        <v>122</v>
      </c>
      <c r="D69" s="143">
        <f t="shared" si="12"/>
        <v>143.95999999999998</v>
      </c>
      <c r="E69" s="143">
        <f t="shared" si="13"/>
        <v>287.91999999999996</v>
      </c>
      <c r="F69" s="144"/>
      <c r="G69" s="145">
        <v>107</v>
      </c>
      <c r="H69" s="150" t="s">
        <v>2644</v>
      </c>
      <c r="I69" s="148">
        <v>128</v>
      </c>
      <c r="J69" s="143">
        <f t="shared" si="14"/>
        <v>151.04</v>
      </c>
      <c r="K69" s="143">
        <f t="shared" si="15"/>
        <v>302.08</v>
      </c>
    </row>
    <row r="70" spans="1:11" ht="12.75">
      <c r="A70" s="145">
        <v>85</v>
      </c>
      <c r="B70" s="147" t="s">
        <v>2616</v>
      </c>
      <c r="C70" s="148">
        <v>116</v>
      </c>
      <c r="D70" s="143">
        <f t="shared" si="12"/>
        <v>136.88</v>
      </c>
      <c r="E70" s="143">
        <f t="shared" si="13"/>
        <v>273.76</v>
      </c>
      <c r="F70" s="144"/>
      <c r="G70" s="145">
        <v>108</v>
      </c>
      <c r="H70" s="150" t="s">
        <v>2645</v>
      </c>
      <c r="I70" s="148">
        <v>146</v>
      </c>
      <c r="J70" s="143">
        <f t="shared" si="14"/>
        <v>172.28</v>
      </c>
      <c r="K70" s="143">
        <f t="shared" si="15"/>
        <v>344.56</v>
      </c>
    </row>
    <row r="71" spans="1:10" ht="12.75">
      <c r="A71" s="158"/>
      <c r="B71" s="159"/>
      <c r="C71" s="160"/>
      <c r="D71" s="152"/>
      <c r="E71" s="152"/>
      <c r="F71" s="32"/>
      <c r="G71" s="158"/>
      <c r="H71" s="159"/>
      <c r="I71" s="152"/>
      <c r="J71" s="152"/>
    </row>
    <row r="72" spans="1:11" ht="15" customHeight="1">
      <c r="A72" s="446" t="s">
        <v>2646</v>
      </c>
      <c r="B72" s="446"/>
      <c r="C72" s="446"/>
      <c r="D72" s="446"/>
      <c r="E72" s="446"/>
      <c r="F72" s="157"/>
      <c r="G72" s="446" t="s">
        <v>2647</v>
      </c>
      <c r="H72" s="446"/>
      <c r="I72" s="446"/>
      <c r="J72" s="446"/>
      <c r="K72" s="446"/>
    </row>
    <row r="73" spans="1:11" ht="15" customHeight="1">
      <c r="A73" s="447" t="s">
        <v>1183</v>
      </c>
      <c r="B73" s="447"/>
      <c r="C73" s="447"/>
      <c r="D73" s="447"/>
      <c r="E73" s="447"/>
      <c r="F73" s="157"/>
      <c r="G73" s="447" t="s">
        <v>1184</v>
      </c>
      <c r="H73" s="447"/>
      <c r="I73" s="447"/>
      <c r="J73" s="447"/>
      <c r="K73" s="447"/>
    </row>
    <row r="74" spans="1:11" ht="15" customHeight="1">
      <c r="A74" s="448" t="s">
        <v>1185</v>
      </c>
      <c r="B74" s="448"/>
      <c r="C74" s="448"/>
      <c r="D74" s="448"/>
      <c r="E74" s="448"/>
      <c r="F74" s="157"/>
      <c r="G74" s="449" t="s">
        <v>1186</v>
      </c>
      <c r="H74" s="449"/>
      <c r="I74" s="449"/>
      <c r="J74" s="449"/>
      <c r="K74" s="449"/>
    </row>
    <row r="75" spans="1:11" ht="12.75">
      <c r="A75" s="145">
        <v>86</v>
      </c>
      <c r="B75" s="140" t="s">
        <v>1187</v>
      </c>
      <c r="C75" s="141">
        <v>72</v>
      </c>
      <c r="D75" s="142">
        <f>C75*1.18</f>
        <v>84.96</v>
      </c>
      <c r="E75" s="143">
        <f>D75*2</f>
        <v>169.92</v>
      </c>
      <c r="F75" s="144"/>
      <c r="G75" s="145">
        <v>109</v>
      </c>
      <c r="H75" s="140" t="s">
        <v>1188</v>
      </c>
      <c r="I75" s="141">
        <v>120</v>
      </c>
      <c r="J75" s="142">
        <f aca="true" t="shared" si="16" ref="J75:J80">I75*1.18</f>
        <v>141.6</v>
      </c>
      <c r="K75" s="143">
        <f aca="true" t="shared" si="17" ref="K75:K80">J75*2</f>
        <v>283.2</v>
      </c>
    </row>
    <row r="76" spans="1:11" ht="12.75">
      <c r="A76" s="145">
        <v>87</v>
      </c>
      <c r="B76" s="147" t="s">
        <v>1189</v>
      </c>
      <c r="C76" s="148">
        <v>72</v>
      </c>
      <c r="D76" s="143">
        <f>C76*1.18</f>
        <v>84.96</v>
      </c>
      <c r="E76" s="143">
        <f>D76*2</f>
        <v>169.92</v>
      </c>
      <c r="F76" s="144"/>
      <c r="G76" s="145">
        <v>110</v>
      </c>
      <c r="H76" s="147" t="s">
        <v>1190</v>
      </c>
      <c r="I76" s="148">
        <v>160</v>
      </c>
      <c r="J76" s="143">
        <f t="shared" si="16"/>
        <v>188.79999999999998</v>
      </c>
      <c r="K76" s="143">
        <f t="shared" si="17"/>
        <v>377.59999999999997</v>
      </c>
    </row>
    <row r="77" spans="1:11" ht="12.75">
      <c r="A77" s="145">
        <v>88</v>
      </c>
      <c r="B77" s="147" t="s">
        <v>2641</v>
      </c>
      <c r="C77" s="148">
        <v>80</v>
      </c>
      <c r="D77" s="143">
        <f>C77*1.18</f>
        <v>94.39999999999999</v>
      </c>
      <c r="E77" s="143">
        <f>D77*2</f>
        <v>188.79999999999998</v>
      </c>
      <c r="F77" s="144"/>
      <c r="G77" s="145">
        <v>111</v>
      </c>
      <c r="H77" s="147" t="s">
        <v>1191</v>
      </c>
      <c r="I77" s="148">
        <v>200</v>
      </c>
      <c r="J77" s="143">
        <f t="shared" si="16"/>
        <v>236</v>
      </c>
      <c r="K77" s="143">
        <f t="shared" si="17"/>
        <v>472</v>
      </c>
    </row>
    <row r="78" spans="1:11" ht="12.75">
      <c r="A78" s="145">
        <v>89</v>
      </c>
      <c r="B78" s="147" t="s">
        <v>2643</v>
      </c>
      <c r="C78" s="148">
        <v>112</v>
      </c>
      <c r="D78" s="143">
        <f>C78*1.18</f>
        <v>132.16</v>
      </c>
      <c r="E78" s="143">
        <f>D78*2</f>
        <v>264.32</v>
      </c>
      <c r="F78" s="144"/>
      <c r="G78" s="145">
        <v>112</v>
      </c>
      <c r="H78" s="147" t="s">
        <v>1192</v>
      </c>
      <c r="I78" s="148">
        <v>240</v>
      </c>
      <c r="J78" s="143">
        <f t="shared" si="16"/>
        <v>283.2</v>
      </c>
      <c r="K78" s="143">
        <f t="shared" si="17"/>
        <v>566.4</v>
      </c>
    </row>
    <row r="79" spans="1:11" ht="12.75">
      <c r="A79" s="145">
        <v>90</v>
      </c>
      <c r="B79" s="147" t="s">
        <v>2645</v>
      </c>
      <c r="C79" s="148">
        <v>172</v>
      </c>
      <c r="D79" s="143">
        <f>C79*1.18</f>
        <v>202.95999999999998</v>
      </c>
      <c r="E79" s="143">
        <f>D79*2</f>
        <v>405.91999999999996</v>
      </c>
      <c r="F79" s="144"/>
      <c r="G79" s="145">
        <v>113</v>
      </c>
      <c r="H79" s="147" t="s">
        <v>1193</v>
      </c>
      <c r="I79" s="148">
        <v>590</v>
      </c>
      <c r="J79" s="143">
        <f t="shared" si="16"/>
        <v>696.1999999999999</v>
      </c>
      <c r="K79" s="143">
        <f t="shared" si="17"/>
        <v>1392.3999999999999</v>
      </c>
    </row>
    <row r="80" spans="1:11" ht="12.75">
      <c r="A80" s="158"/>
      <c r="B80" s="159"/>
      <c r="C80" s="160"/>
      <c r="D80" s="152"/>
      <c r="E80" s="152"/>
      <c r="F80" s="32"/>
      <c r="G80" s="145">
        <v>114</v>
      </c>
      <c r="H80" s="150" t="s">
        <v>1194</v>
      </c>
      <c r="I80" s="148">
        <v>720</v>
      </c>
      <c r="J80" s="143">
        <f t="shared" si="16"/>
        <v>849.5999999999999</v>
      </c>
      <c r="K80" s="143">
        <f t="shared" si="17"/>
        <v>1699.1999999999998</v>
      </c>
    </row>
    <row r="81" spans="1:10" ht="15" customHeight="1">
      <c r="A81" s="446" t="s">
        <v>1195</v>
      </c>
      <c r="B81" s="446"/>
      <c r="C81" s="446"/>
      <c r="D81" s="446"/>
      <c r="E81" s="446"/>
      <c r="F81" s="161"/>
      <c r="G81" s="32"/>
      <c r="H81" s="32"/>
      <c r="I81" s="32"/>
      <c r="J81" s="32"/>
    </row>
    <row r="82" spans="1:11" ht="15" customHeight="1">
      <c r="A82" s="447" t="s">
        <v>1196</v>
      </c>
      <c r="B82" s="447"/>
      <c r="C82" s="447"/>
      <c r="D82" s="447"/>
      <c r="E82" s="447"/>
      <c r="F82" s="161"/>
      <c r="G82" s="446" t="s">
        <v>1197</v>
      </c>
      <c r="H82" s="446"/>
      <c r="I82" s="446"/>
      <c r="J82" s="446"/>
      <c r="K82" s="446"/>
    </row>
    <row r="83" spans="1:11" ht="15" customHeight="1">
      <c r="A83" s="450" t="s">
        <v>1198</v>
      </c>
      <c r="B83" s="450"/>
      <c r="C83" s="450"/>
      <c r="D83" s="450"/>
      <c r="E83" s="450"/>
      <c r="F83" s="161"/>
      <c r="G83" s="448" t="s">
        <v>1199</v>
      </c>
      <c r="H83" s="448"/>
      <c r="I83" s="448"/>
      <c r="J83" s="448"/>
      <c r="K83" s="448"/>
    </row>
    <row r="84" spans="1:11" ht="12.75">
      <c r="A84" s="145">
        <v>91</v>
      </c>
      <c r="B84" s="140" t="s">
        <v>2640</v>
      </c>
      <c r="C84" s="141">
        <v>66</v>
      </c>
      <c r="D84" s="142">
        <f aca="true" t="shared" si="18" ref="D84:D89">C84*1.18</f>
        <v>77.88</v>
      </c>
      <c r="E84" s="143">
        <f aca="true" t="shared" si="19" ref="E84:E89">D84*2</f>
        <v>155.76</v>
      </c>
      <c r="F84" s="144"/>
      <c r="G84" s="145">
        <v>115</v>
      </c>
      <c r="H84" s="140" t="s">
        <v>1200</v>
      </c>
      <c r="I84" s="141">
        <v>110</v>
      </c>
      <c r="J84" s="142">
        <f>I84*1.18</f>
        <v>129.79999999999998</v>
      </c>
      <c r="K84" s="143">
        <f>J84*2</f>
        <v>259.59999999999997</v>
      </c>
    </row>
    <row r="85" spans="1:11" ht="12.75">
      <c r="A85" s="145">
        <v>92</v>
      </c>
      <c r="B85" s="147" t="s">
        <v>2641</v>
      </c>
      <c r="C85" s="148">
        <v>77</v>
      </c>
      <c r="D85" s="143">
        <f t="shared" si="18"/>
        <v>90.86</v>
      </c>
      <c r="E85" s="143">
        <f t="shared" si="19"/>
        <v>181.72</v>
      </c>
      <c r="F85" s="144"/>
      <c r="G85" s="149">
        <v>116</v>
      </c>
      <c r="H85" s="147" t="s">
        <v>1201</v>
      </c>
      <c r="I85" s="148">
        <v>140</v>
      </c>
      <c r="J85" s="143">
        <f>I85*1.18</f>
        <v>165.2</v>
      </c>
      <c r="K85" s="143">
        <f>J85*2</f>
        <v>330.4</v>
      </c>
    </row>
    <row r="86" spans="1:10" ht="12.75">
      <c r="A86" s="145">
        <v>93</v>
      </c>
      <c r="B86" s="147" t="s">
        <v>2642</v>
      </c>
      <c r="C86" s="148">
        <v>92</v>
      </c>
      <c r="D86" s="143">
        <f t="shared" si="18"/>
        <v>108.55999999999999</v>
      </c>
      <c r="E86" s="143">
        <f t="shared" si="19"/>
        <v>217.11999999999998</v>
      </c>
      <c r="F86" s="144"/>
      <c r="G86" s="32"/>
      <c r="H86" s="32"/>
      <c r="I86" s="32"/>
      <c r="J86" s="32"/>
    </row>
    <row r="87" spans="1:11" ht="15" customHeight="1">
      <c r="A87" s="145">
        <v>94</v>
      </c>
      <c r="B87" s="147" t="s">
        <v>2643</v>
      </c>
      <c r="C87" s="148">
        <v>103</v>
      </c>
      <c r="D87" s="143">
        <f t="shared" si="18"/>
        <v>121.53999999999999</v>
      </c>
      <c r="E87" s="143">
        <f t="shared" si="19"/>
        <v>243.07999999999998</v>
      </c>
      <c r="F87" s="144"/>
      <c r="G87" s="446" t="s">
        <v>1202</v>
      </c>
      <c r="H87" s="446"/>
      <c r="I87" s="446"/>
      <c r="J87" s="446"/>
      <c r="K87" s="446"/>
    </row>
    <row r="88" spans="1:11" ht="15" customHeight="1">
      <c r="A88" s="145">
        <v>95</v>
      </c>
      <c r="B88" s="147" t="s">
        <v>2644</v>
      </c>
      <c r="C88" s="148">
        <v>128</v>
      </c>
      <c r="D88" s="143">
        <f t="shared" si="18"/>
        <v>151.04</v>
      </c>
      <c r="E88" s="143">
        <f t="shared" si="19"/>
        <v>302.08</v>
      </c>
      <c r="F88" s="144"/>
      <c r="G88" s="447" t="s">
        <v>1203</v>
      </c>
      <c r="H88" s="447"/>
      <c r="I88" s="447"/>
      <c r="J88" s="447"/>
      <c r="K88" s="447"/>
    </row>
    <row r="89" spans="1:11" ht="15" customHeight="1">
      <c r="A89" s="145">
        <v>96</v>
      </c>
      <c r="B89" s="150" t="s">
        <v>2645</v>
      </c>
      <c r="C89" s="148">
        <v>146</v>
      </c>
      <c r="D89" s="143">
        <f t="shared" si="18"/>
        <v>172.28</v>
      </c>
      <c r="E89" s="143">
        <f t="shared" si="19"/>
        <v>344.56</v>
      </c>
      <c r="F89" s="144"/>
      <c r="G89" s="448" t="s">
        <v>1204</v>
      </c>
      <c r="H89" s="448"/>
      <c r="I89" s="448"/>
      <c r="J89" s="448"/>
      <c r="K89" s="448"/>
    </row>
    <row r="90" spans="1:11" ht="12.75">
      <c r="A90" s="158"/>
      <c r="B90" s="159"/>
      <c r="C90" s="152"/>
      <c r="D90" s="152"/>
      <c r="E90" s="152"/>
      <c r="F90" s="32"/>
      <c r="G90" s="145">
        <v>117</v>
      </c>
      <c r="H90" s="140" t="s">
        <v>2613</v>
      </c>
      <c r="I90" s="141">
        <v>200</v>
      </c>
      <c r="J90" s="142">
        <f>I90*1.18</f>
        <v>236</v>
      </c>
      <c r="K90" s="143">
        <f>J90*2</f>
        <v>472</v>
      </c>
    </row>
    <row r="91" spans="1:11" ht="15" customHeight="1">
      <c r="A91" s="446" t="s">
        <v>1195</v>
      </c>
      <c r="B91" s="446"/>
      <c r="C91" s="446"/>
      <c r="D91" s="446"/>
      <c r="E91" s="446"/>
      <c r="F91" s="161"/>
      <c r="G91" s="149">
        <v>118</v>
      </c>
      <c r="H91" s="147" t="s">
        <v>2616</v>
      </c>
      <c r="I91" s="148">
        <v>250</v>
      </c>
      <c r="J91" s="143">
        <f>I91*1.18</f>
        <v>295</v>
      </c>
      <c r="K91" s="143">
        <f>J91*2</f>
        <v>590</v>
      </c>
    </row>
    <row r="92" spans="1:10" ht="15" customHeight="1">
      <c r="A92" s="447" t="s">
        <v>2637</v>
      </c>
      <c r="B92" s="447"/>
      <c r="C92" s="447"/>
      <c r="D92" s="447"/>
      <c r="E92" s="447"/>
      <c r="F92" s="161"/>
      <c r="G92" s="32"/>
      <c r="H92" s="32"/>
      <c r="I92" s="32"/>
      <c r="J92" s="32"/>
    </row>
    <row r="93" spans="1:10" ht="12.75" customHeight="1">
      <c r="A93" s="450" t="s">
        <v>1205</v>
      </c>
      <c r="B93" s="450"/>
      <c r="C93" s="450"/>
      <c r="D93" s="450"/>
      <c r="E93" s="450"/>
      <c r="F93" s="161"/>
      <c r="G93" s="451"/>
      <c r="H93" s="451"/>
      <c r="I93" s="451"/>
      <c r="J93" s="451"/>
    </row>
    <row r="94" spans="1:10" ht="12.75">
      <c r="A94" s="145">
        <v>97</v>
      </c>
      <c r="B94" s="140" t="s">
        <v>1188</v>
      </c>
      <c r="C94" s="141">
        <v>120</v>
      </c>
      <c r="D94" s="142">
        <f aca="true" t="shared" si="20" ref="D94:D99">C94*1.18</f>
        <v>141.6</v>
      </c>
      <c r="E94" s="143">
        <f aca="true" t="shared" si="21" ref="E94:E99">D94*2</f>
        <v>283.2</v>
      </c>
      <c r="F94" s="144"/>
      <c r="G94" s="451"/>
      <c r="H94" s="451"/>
      <c r="I94" s="451"/>
      <c r="J94" s="451"/>
    </row>
    <row r="95" spans="1:10" ht="12.75">
      <c r="A95" s="145">
        <v>98</v>
      </c>
      <c r="B95" s="147" t="s">
        <v>1190</v>
      </c>
      <c r="C95" s="148">
        <v>160</v>
      </c>
      <c r="D95" s="143">
        <f t="shared" si="20"/>
        <v>188.79999999999998</v>
      </c>
      <c r="E95" s="143">
        <f t="shared" si="21"/>
        <v>377.59999999999997</v>
      </c>
      <c r="F95" s="144"/>
      <c r="G95" s="451"/>
      <c r="H95" s="451"/>
      <c r="I95" s="451"/>
      <c r="J95" s="451"/>
    </row>
    <row r="96" spans="1:10" ht="12.75">
      <c r="A96" s="145">
        <v>99</v>
      </c>
      <c r="B96" s="147" t="s">
        <v>1191</v>
      </c>
      <c r="C96" s="148">
        <v>200</v>
      </c>
      <c r="D96" s="143">
        <f t="shared" si="20"/>
        <v>236</v>
      </c>
      <c r="E96" s="143">
        <f t="shared" si="21"/>
        <v>472</v>
      </c>
      <c r="F96" s="144"/>
      <c r="G96" s="451"/>
      <c r="H96" s="451"/>
      <c r="I96" s="451"/>
      <c r="J96" s="451"/>
    </row>
    <row r="97" spans="1:10" ht="12.75">
      <c r="A97" s="145">
        <v>100</v>
      </c>
      <c r="B97" s="147" t="s">
        <v>1192</v>
      </c>
      <c r="C97" s="148">
        <v>240</v>
      </c>
      <c r="D97" s="143">
        <f t="shared" si="20"/>
        <v>283.2</v>
      </c>
      <c r="E97" s="143">
        <f t="shared" si="21"/>
        <v>566.4</v>
      </c>
      <c r="F97" s="144"/>
      <c r="G97" s="451"/>
      <c r="H97" s="451"/>
      <c r="I97" s="451"/>
      <c r="J97" s="451"/>
    </row>
    <row r="98" spans="1:10" ht="12.75">
      <c r="A98" s="145">
        <v>101</v>
      </c>
      <c r="B98" s="150" t="s">
        <v>1193</v>
      </c>
      <c r="C98" s="148">
        <v>590</v>
      </c>
      <c r="D98" s="143">
        <f t="shared" si="20"/>
        <v>696.1999999999999</v>
      </c>
      <c r="E98" s="143">
        <f t="shared" si="21"/>
        <v>1392.3999999999999</v>
      </c>
      <c r="F98" s="144"/>
      <c r="G98" s="451"/>
      <c r="H98" s="451"/>
      <c r="I98" s="451"/>
      <c r="J98" s="451"/>
    </row>
    <row r="99" spans="1:10" ht="12.75">
      <c r="A99" s="145">
        <v>102</v>
      </c>
      <c r="B99" s="150" t="s">
        <v>1194</v>
      </c>
      <c r="C99" s="148">
        <v>720</v>
      </c>
      <c r="D99" s="143">
        <f t="shared" si="20"/>
        <v>849.5999999999999</v>
      </c>
      <c r="E99" s="143">
        <f t="shared" si="21"/>
        <v>1699.1999999999998</v>
      </c>
      <c r="F99" s="144"/>
      <c r="G99" s="451"/>
      <c r="H99" s="451"/>
      <c r="I99" s="451"/>
      <c r="J99" s="451"/>
    </row>
    <row r="100" spans="1:10" ht="12.75">
      <c r="A100" s="158"/>
      <c r="B100" s="159"/>
      <c r="C100" s="152"/>
      <c r="D100" s="152"/>
      <c r="E100" s="152"/>
      <c r="F100" s="32"/>
      <c r="G100" s="451"/>
      <c r="H100" s="451"/>
      <c r="I100" s="451"/>
      <c r="J100" s="451"/>
    </row>
    <row r="101" spans="1:11" ht="15" customHeight="1">
      <c r="A101" s="440" t="s">
        <v>3236</v>
      </c>
      <c r="B101" s="440"/>
      <c r="C101" s="440"/>
      <c r="D101" s="440"/>
      <c r="E101" s="440"/>
      <c r="F101" s="440"/>
      <c r="G101" s="440"/>
      <c r="H101" s="440"/>
      <c r="I101" s="440"/>
      <c r="J101" s="440"/>
      <c r="K101" s="440"/>
    </row>
    <row r="102" spans="1:11" ht="33.75" customHeight="1">
      <c r="A102" s="162" t="s">
        <v>2595</v>
      </c>
      <c r="B102" s="453" t="s">
        <v>2785</v>
      </c>
      <c r="C102" s="453"/>
      <c r="D102" s="453"/>
      <c r="E102" s="453"/>
      <c r="F102" s="453"/>
      <c r="G102" s="453" t="s">
        <v>3237</v>
      </c>
      <c r="H102" s="453"/>
      <c r="I102" s="162" t="s">
        <v>2597</v>
      </c>
      <c r="J102" s="162" t="s">
        <v>2598</v>
      </c>
      <c r="K102" s="162" t="s">
        <v>2599</v>
      </c>
    </row>
    <row r="103" spans="1:11" ht="12.75" customHeight="1">
      <c r="A103" s="163">
        <v>119</v>
      </c>
      <c r="B103" s="454" t="s">
        <v>3238</v>
      </c>
      <c r="C103" s="454"/>
      <c r="D103" s="454"/>
      <c r="E103" s="454"/>
      <c r="F103" s="454"/>
      <c r="G103" s="164" t="s">
        <v>3239</v>
      </c>
      <c r="H103" s="165"/>
      <c r="I103" s="166">
        <v>50</v>
      </c>
      <c r="J103" s="143">
        <f aca="true" t="shared" si="22" ref="J103:J108">I103*1.18</f>
        <v>59</v>
      </c>
      <c r="K103" s="143">
        <f aca="true" t="shared" si="23" ref="K103:K108">J103*2</f>
        <v>118</v>
      </c>
    </row>
    <row r="104" spans="1:11" ht="12.75" customHeight="1">
      <c r="A104" s="163">
        <v>120</v>
      </c>
      <c r="B104" s="452" t="s">
        <v>3238</v>
      </c>
      <c r="C104" s="452"/>
      <c r="D104" s="452"/>
      <c r="E104" s="452"/>
      <c r="F104" s="452"/>
      <c r="G104" s="164" t="s">
        <v>3240</v>
      </c>
      <c r="H104" s="165"/>
      <c r="I104" s="166">
        <v>54</v>
      </c>
      <c r="J104" s="143">
        <f t="shared" si="22"/>
        <v>63.72</v>
      </c>
      <c r="K104" s="143">
        <f t="shared" si="23"/>
        <v>127.44</v>
      </c>
    </row>
    <row r="105" spans="1:11" ht="12.75" customHeight="1">
      <c r="A105" s="163">
        <v>121</v>
      </c>
      <c r="B105" s="452" t="s">
        <v>3238</v>
      </c>
      <c r="C105" s="452"/>
      <c r="D105" s="452"/>
      <c r="E105" s="452"/>
      <c r="F105" s="452"/>
      <c r="G105" s="164" t="s">
        <v>3241</v>
      </c>
      <c r="H105" s="165"/>
      <c r="I105" s="166">
        <v>64</v>
      </c>
      <c r="J105" s="143">
        <f t="shared" si="22"/>
        <v>75.52</v>
      </c>
      <c r="K105" s="143">
        <f t="shared" si="23"/>
        <v>151.04</v>
      </c>
    </row>
    <row r="106" spans="1:11" ht="12.75" customHeight="1">
      <c r="A106" s="163">
        <v>122</v>
      </c>
      <c r="B106" s="452" t="s">
        <v>3238</v>
      </c>
      <c r="C106" s="452"/>
      <c r="D106" s="452"/>
      <c r="E106" s="452"/>
      <c r="F106" s="452"/>
      <c r="G106" s="164" t="s">
        <v>3242</v>
      </c>
      <c r="H106" s="165"/>
      <c r="I106" s="166">
        <v>98</v>
      </c>
      <c r="J106" s="143">
        <f t="shared" si="22"/>
        <v>115.64</v>
      </c>
      <c r="K106" s="143">
        <f t="shared" si="23"/>
        <v>231.28</v>
      </c>
    </row>
    <row r="107" spans="1:11" ht="12.75" customHeight="1">
      <c r="A107" s="163">
        <v>123</v>
      </c>
      <c r="B107" s="452" t="s">
        <v>3243</v>
      </c>
      <c r="C107" s="452"/>
      <c r="D107" s="452"/>
      <c r="E107" s="452"/>
      <c r="F107" s="452"/>
      <c r="G107" s="164" t="s">
        <v>3244</v>
      </c>
      <c r="H107" s="165"/>
      <c r="I107" s="166">
        <v>64</v>
      </c>
      <c r="J107" s="143">
        <f t="shared" si="22"/>
        <v>75.52</v>
      </c>
      <c r="K107" s="143">
        <f t="shared" si="23"/>
        <v>151.04</v>
      </c>
    </row>
    <row r="108" spans="1:11" ht="12.75" customHeight="1">
      <c r="A108" s="163">
        <v>124</v>
      </c>
      <c r="B108" s="452" t="s">
        <v>3243</v>
      </c>
      <c r="C108" s="452"/>
      <c r="D108" s="452"/>
      <c r="E108" s="452"/>
      <c r="F108" s="452"/>
      <c r="G108" s="164" t="s">
        <v>3245</v>
      </c>
      <c r="H108" s="167"/>
      <c r="I108" s="166">
        <v>60</v>
      </c>
      <c r="J108" s="143">
        <f t="shared" si="22"/>
        <v>70.8</v>
      </c>
      <c r="K108" s="143">
        <f t="shared" si="23"/>
        <v>141.6</v>
      </c>
    </row>
  </sheetData>
  <sheetProtection selectLockedCells="1" selectUnlockedCells="1"/>
  <mergeCells count="53">
    <mergeCell ref="B106:F106"/>
    <mergeCell ref="B107:F107"/>
    <mergeCell ref="B108:F108"/>
    <mergeCell ref="A101:K101"/>
    <mergeCell ref="B102:F102"/>
    <mergeCell ref="G102:H102"/>
    <mergeCell ref="B103:F103"/>
    <mergeCell ref="B104:F104"/>
    <mergeCell ref="B105:F105"/>
    <mergeCell ref="G87:K87"/>
    <mergeCell ref="G88:K88"/>
    <mergeCell ref="G89:K89"/>
    <mergeCell ref="A91:E91"/>
    <mergeCell ref="A92:E92"/>
    <mergeCell ref="A93:E93"/>
    <mergeCell ref="G93:J100"/>
    <mergeCell ref="A74:E74"/>
    <mergeCell ref="G74:K74"/>
    <mergeCell ref="A81:E81"/>
    <mergeCell ref="A82:E82"/>
    <mergeCell ref="G82:K82"/>
    <mergeCell ref="A83:E83"/>
    <mergeCell ref="G83:K83"/>
    <mergeCell ref="A64:E64"/>
    <mergeCell ref="G64:K64"/>
    <mergeCell ref="A72:E72"/>
    <mergeCell ref="G72:K72"/>
    <mergeCell ref="A73:E73"/>
    <mergeCell ref="G73:K73"/>
    <mergeCell ref="G47:K47"/>
    <mergeCell ref="A60:K60"/>
    <mergeCell ref="A62:E62"/>
    <mergeCell ref="G62:K62"/>
    <mergeCell ref="A63:E63"/>
    <mergeCell ref="G63:K63"/>
    <mergeCell ref="G28:K28"/>
    <mergeCell ref="G29:K29"/>
    <mergeCell ref="A42:E42"/>
    <mergeCell ref="A43:E43"/>
    <mergeCell ref="G45:K45"/>
    <mergeCell ref="G46:K46"/>
    <mergeCell ref="A9:E9"/>
    <mergeCell ref="G9:K9"/>
    <mergeCell ref="A10:E10"/>
    <mergeCell ref="G10:K10"/>
    <mergeCell ref="A25:E26"/>
    <mergeCell ref="G27:K27"/>
    <mergeCell ref="A1:K1"/>
    <mergeCell ref="A2:K2"/>
    <mergeCell ref="A3:K3"/>
    <mergeCell ref="A4:K4"/>
    <mergeCell ref="A5:K5"/>
    <mergeCell ref="A6:K6"/>
  </mergeCells>
  <printOptions/>
  <pageMargins left="0.24027777777777778" right="0.1597222222222222" top="0.5298611111111111" bottom="0.6298611111111111" header="0.5118055555555555" footer="0.25"/>
  <pageSetup horizontalDpi="300" verticalDpi="300" orientation="portrait" paperSize="9"/>
  <headerFooter alignWithMargins="0">
    <oddFooter>&amp;Lул. Домостроительная, д. 7/1 (1 этаж)&amp;Cтел./факс &amp;12(8152)   62-72-72&amp;RГруппа компаний "Проф.Ком"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zoomScale="70" zoomScaleNormal="70" zoomScalePageLayoutView="0" workbookViewId="0" topLeftCell="A1">
      <selection activeCell="A1" sqref="A1:N5"/>
    </sheetView>
  </sheetViews>
  <sheetFormatPr defaultColWidth="9.00390625" defaultRowHeight="12.75"/>
  <cols>
    <col min="1" max="1" width="45.875" style="0" customWidth="1"/>
    <col min="2" max="4" width="9.125" style="0" hidden="1" customWidth="1"/>
    <col min="6" max="6" width="9.125" style="0" hidden="1" customWidth="1"/>
    <col min="7" max="7" width="2.25390625" style="0" customWidth="1"/>
    <col min="8" max="8" width="40.25390625" style="0" customWidth="1"/>
    <col min="9" max="11" width="9.125" style="0" hidden="1" customWidth="1"/>
    <col min="13" max="13" width="9.125" style="0" hidden="1" customWidth="1"/>
  </cols>
  <sheetData>
    <row r="1" spans="1:14" ht="18" customHeight="1">
      <c r="A1" s="439" t="str">
        <f>Резцы!A1</f>
        <v>Группа компаний "Проф.Ком"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398">
        <f>Резцы!M1</f>
        <v>0</v>
      </c>
      <c r="N1" s="398"/>
    </row>
    <row r="2" spans="1:14" ht="18" customHeight="1">
      <c r="A2" s="439" t="str">
        <f>Резцы!A2</f>
        <v>183034, г. Мурманск, ул. Лобова, дом 15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</row>
    <row r="3" spans="1:14" ht="18" customHeight="1">
      <c r="A3" s="439" t="str">
        <f>Резцы!A3</f>
        <v>(8152) 62-72-72 (многоканальный)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398">
        <f>Резцы!M3</f>
        <v>0</v>
      </c>
      <c r="N3" s="398"/>
    </row>
    <row r="4" spans="1:14" ht="18" customHeight="1">
      <c r="A4" s="439" t="str">
        <f>Резцы!A4</f>
        <v>e-mail: info@prof-kom.ru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398">
        <f>Резцы!M4</f>
        <v>0</v>
      </c>
      <c r="N4" s="398"/>
    </row>
    <row r="5" spans="1:14" ht="18" customHeight="1">
      <c r="A5" s="439" t="str">
        <f>Резцы!A5</f>
        <v>www.prof-kom.ru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398">
        <f>Резцы!M5</f>
        <v>0</v>
      </c>
      <c r="N5" s="398"/>
    </row>
    <row r="6" spans="1:12" ht="27" customHeight="1">
      <c r="A6" s="168" t="s">
        <v>2785</v>
      </c>
      <c r="B6" s="169" t="s">
        <v>3246</v>
      </c>
      <c r="C6" s="170" t="s">
        <v>3247</v>
      </c>
      <c r="D6" s="171" t="s">
        <v>3248</v>
      </c>
      <c r="E6" s="172" t="s">
        <v>2788</v>
      </c>
      <c r="F6" s="173"/>
      <c r="G6" s="173"/>
      <c r="H6" s="168" t="s">
        <v>2785</v>
      </c>
      <c r="I6" s="169" t="s">
        <v>3246</v>
      </c>
      <c r="J6" s="170" t="s">
        <v>3247</v>
      </c>
      <c r="K6" s="171" t="s">
        <v>3248</v>
      </c>
      <c r="L6" s="172" t="s">
        <v>2788</v>
      </c>
    </row>
    <row r="7" spans="1:13" ht="27" customHeight="1">
      <c r="A7" s="456" t="s">
        <v>3249</v>
      </c>
      <c r="B7" s="456"/>
      <c r="C7" s="456"/>
      <c r="D7" s="456"/>
      <c r="E7" s="456"/>
      <c r="F7" s="173"/>
      <c r="G7" s="173"/>
      <c r="H7" s="456" t="s">
        <v>3250</v>
      </c>
      <c r="I7" s="456"/>
      <c r="J7" s="456"/>
      <c r="K7" s="456"/>
      <c r="L7" s="456"/>
      <c r="M7" s="173"/>
    </row>
    <row r="8" spans="1:13" ht="12.75">
      <c r="A8" s="174" t="s">
        <v>3251</v>
      </c>
      <c r="B8" s="175">
        <v>20.088</v>
      </c>
      <c r="C8" s="176">
        <v>25.11</v>
      </c>
      <c r="D8" s="177"/>
      <c r="E8" s="178">
        <f>B8*2</f>
        <v>40.176</v>
      </c>
      <c r="F8" s="173"/>
      <c r="G8" s="173"/>
      <c r="H8" s="174" t="s">
        <v>3252</v>
      </c>
      <c r="I8" s="175">
        <v>73.07300000000001</v>
      </c>
      <c r="J8" s="176">
        <v>91.34125</v>
      </c>
      <c r="K8" s="179"/>
      <c r="L8" s="178">
        <f aca="true" t="shared" si="0" ref="L8:L15">I8*2.2</f>
        <v>160.76060000000004</v>
      </c>
      <c r="M8" s="173"/>
    </row>
    <row r="9" spans="1:13" ht="12.75">
      <c r="A9" s="180" t="s">
        <v>3253</v>
      </c>
      <c r="B9" s="181">
        <v>20.201999999999998</v>
      </c>
      <c r="C9" s="182">
        <v>25.2525</v>
      </c>
      <c r="D9" s="183"/>
      <c r="E9" s="184">
        <f aca="true" t="shared" si="1" ref="E9:E28">B9*2</f>
        <v>40.403999999999996</v>
      </c>
      <c r="F9" s="173"/>
      <c r="G9" s="173"/>
      <c r="H9" s="180" t="s">
        <v>3254</v>
      </c>
      <c r="I9" s="181">
        <v>82.0575</v>
      </c>
      <c r="J9" s="182">
        <v>102.571875</v>
      </c>
      <c r="K9" s="185"/>
      <c r="L9" s="184">
        <f t="shared" si="0"/>
        <v>180.52650000000003</v>
      </c>
      <c r="M9" s="173"/>
    </row>
    <row r="10" spans="1:13" ht="12.75">
      <c r="A10" s="180" t="s">
        <v>3255</v>
      </c>
      <c r="B10" s="181">
        <v>21.78</v>
      </c>
      <c r="C10" s="182">
        <v>27.225</v>
      </c>
      <c r="D10" s="183"/>
      <c r="E10" s="184">
        <f t="shared" si="1"/>
        <v>43.56</v>
      </c>
      <c r="F10" s="173"/>
      <c r="G10" s="173"/>
      <c r="H10" s="180" t="s">
        <v>3256</v>
      </c>
      <c r="I10" s="181">
        <v>95.524</v>
      </c>
      <c r="J10" s="182">
        <v>119.405</v>
      </c>
      <c r="K10" s="185"/>
      <c r="L10" s="184">
        <f t="shared" si="0"/>
        <v>210.1528</v>
      </c>
      <c r="M10" s="173"/>
    </row>
    <row r="11" spans="1:13" ht="12.75">
      <c r="A11" s="180" t="s">
        <v>3257</v>
      </c>
      <c r="B11" s="181">
        <v>22.1646</v>
      </c>
      <c r="C11" s="182">
        <v>27.705750000000002</v>
      </c>
      <c r="D11" s="183"/>
      <c r="E11" s="184">
        <f t="shared" si="1"/>
        <v>44.3292</v>
      </c>
      <c r="F11" s="173"/>
      <c r="G11" s="173"/>
      <c r="H11" s="180" t="s">
        <v>3258</v>
      </c>
      <c r="I11" s="181">
        <v>112.39800000000002</v>
      </c>
      <c r="J11" s="182">
        <v>140.4975</v>
      </c>
      <c r="K11" s="185"/>
      <c r="L11" s="184">
        <f t="shared" si="0"/>
        <v>247.27560000000008</v>
      </c>
      <c r="M11" s="173"/>
    </row>
    <row r="12" spans="1:13" ht="12.75">
      <c r="A12" s="180" t="s">
        <v>3259</v>
      </c>
      <c r="B12" s="181">
        <v>23.1948</v>
      </c>
      <c r="C12" s="182">
        <v>28.9935</v>
      </c>
      <c r="D12" s="183"/>
      <c r="E12" s="184">
        <f t="shared" si="1"/>
        <v>46.3896</v>
      </c>
      <c r="F12" s="173"/>
      <c r="G12" s="173"/>
      <c r="H12" s="180" t="s">
        <v>3260</v>
      </c>
      <c r="I12" s="181">
        <v>131.68099999999998</v>
      </c>
      <c r="J12" s="182">
        <v>164.60125</v>
      </c>
      <c r="K12" s="185"/>
      <c r="L12" s="184">
        <f t="shared" si="0"/>
        <v>289.6982</v>
      </c>
      <c r="M12" s="173"/>
    </row>
    <row r="13" spans="1:13" ht="12.75">
      <c r="A13" s="180" t="s">
        <v>3261</v>
      </c>
      <c r="B13" s="181">
        <v>26.467399999999998</v>
      </c>
      <c r="C13" s="182">
        <v>33.08425</v>
      </c>
      <c r="D13" s="183"/>
      <c r="E13" s="184">
        <f t="shared" si="1"/>
        <v>52.934799999999996</v>
      </c>
      <c r="F13" s="173"/>
      <c r="G13" s="173"/>
      <c r="H13" s="180" t="s">
        <v>3262</v>
      </c>
      <c r="I13" s="181">
        <v>140.89</v>
      </c>
      <c r="J13" s="182">
        <v>176.1125</v>
      </c>
      <c r="K13" s="185"/>
      <c r="L13" s="184">
        <f t="shared" si="0"/>
        <v>309.95799999999997</v>
      </c>
      <c r="M13" s="173"/>
    </row>
    <row r="14" spans="1:13" ht="12.75">
      <c r="A14" s="180" t="s">
        <v>3263</v>
      </c>
      <c r="B14" s="181">
        <v>26.070500000000003</v>
      </c>
      <c r="C14" s="182">
        <v>32.588125</v>
      </c>
      <c r="D14" s="183"/>
      <c r="E14" s="184">
        <f t="shared" si="1"/>
        <v>52.141000000000005</v>
      </c>
      <c r="F14" s="173"/>
      <c r="G14" s="173"/>
      <c r="H14" s="180" t="s">
        <v>3264</v>
      </c>
      <c r="I14" s="181">
        <v>194.52580000000003</v>
      </c>
      <c r="J14" s="182">
        <v>243.15725000000003</v>
      </c>
      <c r="K14" s="185"/>
      <c r="L14" s="184">
        <f t="shared" si="0"/>
        <v>427.9567600000001</v>
      </c>
      <c r="M14" s="173"/>
    </row>
    <row r="15" spans="1:13" ht="12.75">
      <c r="A15" s="180" t="s">
        <v>3265</v>
      </c>
      <c r="B15" s="181">
        <v>28.186499999999995</v>
      </c>
      <c r="C15" s="182">
        <v>35.233125</v>
      </c>
      <c r="D15" s="183"/>
      <c r="E15" s="184">
        <f t="shared" si="1"/>
        <v>56.37299999999999</v>
      </c>
      <c r="F15" s="173"/>
      <c r="G15" s="173"/>
      <c r="H15" s="180" t="s">
        <v>3266</v>
      </c>
      <c r="I15" s="181">
        <v>213.7</v>
      </c>
      <c r="J15" s="182">
        <v>267.125</v>
      </c>
      <c r="K15" s="185"/>
      <c r="L15" s="184">
        <f t="shared" si="0"/>
        <v>470.14</v>
      </c>
      <c r="M15" s="173"/>
    </row>
    <row r="16" spans="1:13" ht="12.75">
      <c r="A16" s="180" t="s">
        <v>3267</v>
      </c>
      <c r="B16" s="181">
        <v>28.4625</v>
      </c>
      <c r="C16" s="182">
        <v>35.578125</v>
      </c>
      <c r="D16" s="183"/>
      <c r="E16" s="184">
        <f t="shared" si="1"/>
        <v>56.925</v>
      </c>
      <c r="F16" s="173"/>
      <c r="G16" s="173"/>
      <c r="H16" s="180" t="s">
        <v>3268</v>
      </c>
      <c r="I16" s="181">
        <v>313</v>
      </c>
      <c r="J16" s="182">
        <v>391.25</v>
      </c>
      <c r="K16" s="185"/>
      <c r="L16" s="184">
        <f aca="true" t="shared" si="2" ref="L16:L21">I16*1.95</f>
        <v>610.35</v>
      </c>
      <c r="M16" s="173"/>
    </row>
    <row r="17" spans="1:13" ht="12.75">
      <c r="A17" s="180" t="s">
        <v>3269</v>
      </c>
      <c r="B17" s="181">
        <v>29.4408</v>
      </c>
      <c r="C17" s="182">
        <v>36.801</v>
      </c>
      <c r="D17" s="183"/>
      <c r="E17" s="184">
        <f t="shared" si="1"/>
        <v>58.8816</v>
      </c>
      <c r="F17" s="173"/>
      <c r="G17" s="173"/>
      <c r="H17" s="180" t="s">
        <v>3270</v>
      </c>
      <c r="I17" s="181">
        <v>447.48</v>
      </c>
      <c r="J17" s="182">
        <v>559.35</v>
      </c>
      <c r="K17" s="185"/>
      <c r="L17" s="184">
        <f t="shared" si="2"/>
        <v>872.586</v>
      </c>
      <c r="M17" s="173"/>
    </row>
    <row r="18" spans="1:13" ht="12.75">
      <c r="A18" s="180" t="s">
        <v>3271</v>
      </c>
      <c r="B18" s="181">
        <v>29.6612</v>
      </c>
      <c r="C18" s="182">
        <v>37.08</v>
      </c>
      <c r="D18" s="183"/>
      <c r="E18" s="184">
        <f t="shared" si="1"/>
        <v>59.3224</v>
      </c>
      <c r="F18" s="173">
        <v>30</v>
      </c>
      <c r="G18" s="173"/>
      <c r="H18" s="180" t="s">
        <v>3272</v>
      </c>
      <c r="I18" s="181">
        <v>577.4</v>
      </c>
      <c r="J18" s="182">
        <v>721.75</v>
      </c>
      <c r="K18" s="185"/>
      <c r="L18" s="184">
        <f t="shared" si="2"/>
        <v>1125.9299999999998</v>
      </c>
      <c r="M18" s="173"/>
    </row>
    <row r="19" spans="1:13" ht="12.75">
      <c r="A19" s="180" t="s">
        <v>3273</v>
      </c>
      <c r="B19" s="181">
        <v>30.2</v>
      </c>
      <c r="C19" s="182">
        <v>37.75</v>
      </c>
      <c r="D19" s="183"/>
      <c r="E19" s="184">
        <f t="shared" si="1"/>
        <v>60.4</v>
      </c>
      <c r="F19" s="173"/>
      <c r="G19" s="173"/>
      <c r="H19" s="180" t="s">
        <v>3274</v>
      </c>
      <c r="I19" s="181">
        <v>594.98</v>
      </c>
      <c r="J19" s="182">
        <v>743.725</v>
      </c>
      <c r="K19" s="185"/>
      <c r="L19" s="184">
        <f t="shared" si="2"/>
        <v>1160.211</v>
      </c>
      <c r="M19" s="173"/>
    </row>
    <row r="20" spans="1:13" ht="12.75">
      <c r="A20" s="180" t="s">
        <v>3275</v>
      </c>
      <c r="B20" s="181">
        <v>30.451999999999998</v>
      </c>
      <c r="C20" s="182">
        <v>38.065</v>
      </c>
      <c r="D20" s="183"/>
      <c r="E20" s="184">
        <f t="shared" si="1"/>
        <v>60.903999999999996</v>
      </c>
      <c r="F20" s="173"/>
      <c r="G20" s="173"/>
      <c r="H20" s="180" t="s">
        <v>3276</v>
      </c>
      <c r="I20" s="181">
        <v>815.0854999999999</v>
      </c>
      <c r="J20" s="182">
        <v>1018.856875</v>
      </c>
      <c r="K20" s="185"/>
      <c r="L20" s="184">
        <f t="shared" si="2"/>
        <v>1589.4167249999998</v>
      </c>
      <c r="M20" s="173">
        <v>3</v>
      </c>
    </row>
    <row r="21" spans="1:13" ht="12.75">
      <c r="A21" s="180" t="s">
        <v>3277</v>
      </c>
      <c r="B21" s="181">
        <v>31.3712</v>
      </c>
      <c r="C21" s="182">
        <v>39.214</v>
      </c>
      <c r="D21" s="183"/>
      <c r="E21" s="184">
        <f t="shared" si="1"/>
        <v>62.7424</v>
      </c>
      <c r="F21" s="173"/>
      <c r="G21" s="173"/>
      <c r="H21" s="180" t="s">
        <v>3278</v>
      </c>
      <c r="I21" s="181">
        <v>816.8517999999999</v>
      </c>
      <c r="J21" s="182">
        <v>1021.0647499999999</v>
      </c>
      <c r="K21" s="185"/>
      <c r="L21" s="184">
        <f t="shared" si="2"/>
        <v>1592.8610099999999</v>
      </c>
      <c r="M21" s="173">
        <v>3</v>
      </c>
    </row>
    <row r="22" spans="1:13" ht="12.75">
      <c r="A22" s="180" t="s">
        <v>3279</v>
      </c>
      <c r="B22" s="181">
        <v>35.843599999999995</v>
      </c>
      <c r="C22" s="182">
        <v>44.80449999999999</v>
      </c>
      <c r="D22" s="183"/>
      <c r="E22" s="184">
        <f t="shared" si="1"/>
        <v>71.68719999999999</v>
      </c>
      <c r="F22" s="173"/>
      <c r="G22" s="173"/>
      <c r="H22" s="180" t="s">
        <v>3280</v>
      </c>
      <c r="I22" s="181">
        <v>1180</v>
      </c>
      <c r="J22" s="182">
        <v>1475</v>
      </c>
      <c r="K22" s="185"/>
      <c r="L22" s="184">
        <f>I22*1.85</f>
        <v>2183</v>
      </c>
      <c r="M22" s="173">
        <v>1</v>
      </c>
    </row>
    <row r="23" spans="1:13" ht="12.75">
      <c r="A23" s="180" t="s">
        <v>3281</v>
      </c>
      <c r="B23" s="181">
        <v>36.132999999999996</v>
      </c>
      <c r="C23" s="182">
        <v>45.16625</v>
      </c>
      <c r="D23" s="183"/>
      <c r="E23" s="184">
        <f t="shared" si="1"/>
        <v>72.26599999999999</v>
      </c>
      <c r="F23" s="173"/>
      <c r="G23" s="173"/>
      <c r="H23" s="180" t="s">
        <v>3282</v>
      </c>
      <c r="I23" s="181">
        <v>1211.79</v>
      </c>
      <c r="J23" s="182">
        <v>1514.7375</v>
      </c>
      <c r="K23" s="185"/>
      <c r="L23" s="184">
        <f>I23*1.85</f>
        <v>2241.8115000000003</v>
      </c>
      <c r="M23" s="173"/>
    </row>
    <row r="24" spans="1:13" ht="12.75">
      <c r="A24" s="180" t="s">
        <v>3283</v>
      </c>
      <c r="B24" s="181">
        <v>39.951</v>
      </c>
      <c r="C24" s="182">
        <v>49.93875</v>
      </c>
      <c r="D24" s="183"/>
      <c r="E24" s="184">
        <f t="shared" si="1"/>
        <v>79.902</v>
      </c>
      <c r="F24" s="173"/>
      <c r="G24" s="173"/>
      <c r="H24" s="180" t="s">
        <v>3284</v>
      </c>
      <c r="I24" s="181">
        <v>1568</v>
      </c>
      <c r="J24" s="182">
        <v>1960</v>
      </c>
      <c r="K24" s="185"/>
      <c r="L24" s="184">
        <f>I24*1.85</f>
        <v>2900.8</v>
      </c>
      <c r="M24" s="173"/>
    </row>
    <row r="25" spans="1:13" ht="12.75">
      <c r="A25" s="180" t="s">
        <v>3285</v>
      </c>
      <c r="B25" s="181">
        <v>40.3984</v>
      </c>
      <c r="C25" s="182">
        <v>50.498000000000005</v>
      </c>
      <c r="D25" s="183"/>
      <c r="E25" s="184">
        <f t="shared" si="1"/>
        <v>80.7968</v>
      </c>
      <c r="F25" s="173"/>
      <c r="G25" s="173"/>
      <c r="H25" s="180" t="s">
        <v>3286</v>
      </c>
      <c r="I25" s="181">
        <v>1572</v>
      </c>
      <c r="J25" s="182">
        <v>1965</v>
      </c>
      <c r="K25" s="185"/>
      <c r="L25" s="184">
        <f>I25*1.85</f>
        <v>2908.2000000000003</v>
      </c>
      <c r="M25" s="173">
        <v>1</v>
      </c>
    </row>
    <row r="26" spans="1:13" ht="12.75" customHeight="1">
      <c r="A26" s="180" t="s">
        <v>3287</v>
      </c>
      <c r="B26" s="181">
        <v>44.625600000000006</v>
      </c>
      <c r="C26" s="182">
        <v>55.78200000000001</v>
      </c>
      <c r="D26" s="183"/>
      <c r="E26" s="184">
        <f t="shared" si="1"/>
        <v>89.25120000000001</v>
      </c>
      <c r="F26" s="173">
        <v>30</v>
      </c>
      <c r="G26" s="173"/>
      <c r="H26" s="455" t="s">
        <v>3288</v>
      </c>
      <c r="I26" s="455"/>
      <c r="J26" s="455"/>
      <c r="K26" s="455"/>
      <c r="L26" s="455"/>
      <c r="M26" s="173"/>
    </row>
    <row r="27" spans="1:13" ht="12.75">
      <c r="A27" s="180" t="s">
        <v>3289</v>
      </c>
      <c r="B27" s="181">
        <v>56.2971</v>
      </c>
      <c r="C27" s="182">
        <v>70.371375</v>
      </c>
      <c r="D27" s="183"/>
      <c r="E27" s="184">
        <f t="shared" si="1"/>
        <v>112.5942</v>
      </c>
      <c r="F27" s="173"/>
      <c r="G27" s="173"/>
      <c r="H27" s="180" t="s">
        <v>3290</v>
      </c>
      <c r="I27" s="175">
        <v>153.99</v>
      </c>
      <c r="J27" s="176">
        <v>192.49</v>
      </c>
      <c r="K27" s="185"/>
      <c r="L27" s="184">
        <f>I27*2.2</f>
        <v>338.778</v>
      </c>
      <c r="M27" s="173"/>
    </row>
    <row r="28" spans="1:13" ht="12.75">
      <c r="A28" s="180" t="s">
        <v>3291</v>
      </c>
      <c r="B28" s="181">
        <v>57.7</v>
      </c>
      <c r="C28" s="182">
        <v>72.125</v>
      </c>
      <c r="D28" s="183"/>
      <c r="E28" s="184">
        <f t="shared" si="1"/>
        <v>115.4</v>
      </c>
      <c r="F28" s="173"/>
      <c r="G28" s="173"/>
      <c r="H28" s="180" t="s">
        <v>3292</v>
      </c>
      <c r="I28" s="175">
        <v>163.26</v>
      </c>
      <c r="J28" s="176">
        <v>204.08</v>
      </c>
      <c r="K28" s="185"/>
      <c r="L28" s="184">
        <f>I28*2.2</f>
        <v>359.172</v>
      </c>
      <c r="M28" s="173"/>
    </row>
    <row r="29" spans="1:13" ht="12.75" customHeight="1">
      <c r="A29" s="180" t="s">
        <v>3293</v>
      </c>
      <c r="B29" s="181">
        <v>76.12</v>
      </c>
      <c r="C29" s="182">
        <v>95.15</v>
      </c>
      <c r="D29" s="183"/>
      <c r="E29" s="184">
        <f>B29*1.85</f>
        <v>140.822</v>
      </c>
      <c r="F29" s="173"/>
      <c r="G29" s="173"/>
      <c r="H29" s="455" t="s">
        <v>3294</v>
      </c>
      <c r="I29" s="455"/>
      <c r="J29" s="455"/>
      <c r="K29" s="455"/>
      <c r="L29" s="455"/>
      <c r="M29" s="173"/>
    </row>
    <row r="30" spans="1:13" ht="12.75">
      <c r="A30" s="180" t="s">
        <v>3295</v>
      </c>
      <c r="B30" s="181">
        <v>98.71</v>
      </c>
      <c r="C30" s="182">
        <v>123.3875</v>
      </c>
      <c r="D30" s="183"/>
      <c r="E30" s="184">
        <f aca="true" t="shared" si="3" ref="E30:E37">B30*1.85</f>
        <v>182.6135</v>
      </c>
      <c r="F30" s="173"/>
      <c r="G30" s="173"/>
      <c r="H30" s="180" t="s">
        <v>3296</v>
      </c>
      <c r="I30" s="181">
        <v>99.84</v>
      </c>
      <c r="J30" s="182">
        <v>124.8</v>
      </c>
      <c r="K30" s="185"/>
      <c r="L30" s="184">
        <f>I30*2.2</f>
        <v>219.64800000000002</v>
      </c>
      <c r="M30" s="173">
        <v>8</v>
      </c>
    </row>
    <row r="31" spans="1:13" ht="12.75">
      <c r="A31" s="180" t="s">
        <v>3297</v>
      </c>
      <c r="B31" s="181">
        <v>126.7</v>
      </c>
      <c r="C31" s="182">
        <v>158.375</v>
      </c>
      <c r="D31" s="183"/>
      <c r="E31" s="184">
        <f t="shared" si="3"/>
        <v>234.395</v>
      </c>
      <c r="F31" s="173"/>
      <c r="G31" s="173"/>
      <c r="H31" s="180" t="s">
        <v>3298</v>
      </c>
      <c r="I31" s="181">
        <v>147.47</v>
      </c>
      <c r="J31" s="182">
        <v>184.3375</v>
      </c>
      <c r="K31" s="185"/>
      <c r="L31" s="184">
        <f>I31*2.2</f>
        <v>324.434</v>
      </c>
      <c r="M31" s="173">
        <v>5</v>
      </c>
    </row>
    <row r="32" spans="1:13" ht="12.75">
      <c r="A32" s="180" t="s">
        <v>3299</v>
      </c>
      <c r="B32" s="181">
        <v>139.4</v>
      </c>
      <c r="C32" s="182">
        <v>174.25</v>
      </c>
      <c r="D32" s="183"/>
      <c r="E32" s="184">
        <f t="shared" si="3"/>
        <v>257.89000000000004</v>
      </c>
      <c r="F32" s="173"/>
      <c r="G32" s="173"/>
      <c r="H32" s="180" t="s">
        <v>3300</v>
      </c>
      <c r="I32" s="181">
        <v>311.5</v>
      </c>
      <c r="J32" s="182">
        <v>389.37</v>
      </c>
      <c r="K32" s="185"/>
      <c r="L32" s="184">
        <f>I32*2.2</f>
        <v>685.3000000000001</v>
      </c>
      <c r="M32" s="173">
        <v>2</v>
      </c>
    </row>
    <row r="33" spans="1:13" ht="12.75" customHeight="1">
      <c r="A33" s="180" t="s">
        <v>3301</v>
      </c>
      <c r="B33" s="181">
        <v>125.59190000000004</v>
      </c>
      <c r="C33" s="182">
        <v>156.98987500000004</v>
      </c>
      <c r="D33" s="183"/>
      <c r="E33" s="184">
        <f t="shared" si="3"/>
        <v>232.34501500000007</v>
      </c>
      <c r="F33" s="173"/>
      <c r="G33" s="173"/>
      <c r="H33" s="455" t="s">
        <v>3302</v>
      </c>
      <c r="I33" s="455"/>
      <c r="J33" s="455"/>
      <c r="K33" s="455"/>
      <c r="L33" s="455"/>
      <c r="M33" s="173"/>
    </row>
    <row r="34" spans="1:13" ht="12.75">
      <c r="A34" s="180" t="s">
        <v>3303</v>
      </c>
      <c r="B34" s="181">
        <v>164.45899999999997</v>
      </c>
      <c r="C34" s="182">
        <v>205.57375</v>
      </c>
      <c r="D34" s="183"/>
      <c r="E34" s="184">
        <f t="shared" si="3"/>
        <v>304.24915</v>
      </c>
      <c r="F34" s="173"/>
      <c r="G34" s="173"/>
      <c r="H34" s="180" t="s">
        <v>3304</v>
      </c>
      <c r="I34" s="181">
        <v>50.08</v>
      </c>
      <c r="J34" s="182">
        <v>62.6</v>
      </c>
      <c r="K34" s="185"/>
      <c r="L34" s="184">
        <f aca="true" t="shared" si="4" ref="L34:L43">I34*2.2</f>
        <v>110.176</v>
      </c>
      <c r="M34" s="173"/>
    </row>
    <row r="35" spans="1:13" ht="12.75">
      <c r="A35" s="180" t="s">
        <v>3305</v>
      </c>
      <c r="B35" s="181">
        <v>227.46</v>
      </c>
      <c r="C35" s="182">
        <v>284.325</v>
      </c>
      <c r="D35" s="183"/>
      <c r="E35" s="184">
        <f t="shared" si="3"/>
        <v>420.80100000000004</v>
      </c>
      <c r="F35" s="173"/>
      <c r="G35" s="173"/>
      <c r="H35" s="180" t="s">
        <v>3306</v>
      </c>
      <c r="I35" s="181">
        <v>55.18</v>
      </c>
      <c r="J35" s="182">
        <v>68.975</v>
      </c>
      <c r="K35" s="185"/>
      <c r="L35" s="184">
        <f t="shared" si="4"/>
        <v>121.39600000000002</v>
      </c>
      <c r="M35" s="173"/>
    </row>
    <row r="36" spans="1:13" ht="12.75">
      <c r="A36" s="180" t="s">
        <v>3307</v>
      </c>
      <c r="B36" s="181">
        <v>395.84159999999997</v>
      </c>
      <c r="C36" s="182">
        <v>494.80199999999996</v>
      </c>
      <c r="D36" s="183"/>
      <c r="E36" s="184">
        <f t="shared" si="3"/>
        <v>732.30696</v>
      </c>
      <c r="F36" s="173"/>
      <c r="G36" s="173"/>
      <c r="H36" s="180" t="s">
        <v>3308</v>
      </c>
      <c r="I36" s="181">
        <v>58.97</v>
      </c>
      <c r="J36" s="182">
        <v>73.7125</v>
      </c>
      <c r="K36" s="185"/>
      <c r="L36" s="184">
        <f t="shared" si="4"/>
        <v>129.734</v>
      </c>
      <c r="M36" s="173"/>
    </row>
    <row r="37" spans="1:13" ht="12.75">
      <c r="A37" s="180" t="s">
        <v>3309</v>
      </c>
      <c r="B37" s="181">
        <v>477.14240000000007</v>
      </c>
      <c r="C37" s="182">
        <v>596.4280000000001</v>
      </c>
      <c r="D37" s="183"/>
      <c r="E37" s="184">
        <f t="shared" si="3"/>
        <v>882.7134400000002</v>
      </c>
      <c r="F37" s="173"/>
      <c r="G37" s="173"/>
      <c r="H37" s="180" t="s">
        <v>3310</v>
      </c>
      <c r="I37" s="181">
        <v>60.81</v>
      </c>
      <c r="J37" s="182">
        <v>76.0125</v>
      </c>
      <c r="K37" s="185"/>
      <c r="L37" s="184">
        <f t="shared" si="4"/>
        <v>133.782</v>
      </c>
      <c r="M37" s="173"/>
    </row>
    <row r="38" spans="1:13" ht="12.75">
      <c r="A38" s="180" t="s">
        <v>3311</v>
      </c>
      <c r="B38" s="181">
        <v>544.9696</v>
      </c>
      <c r="C38" s="182">
        <v>681.212</v>
      </c>
      <c r="D38" s="183"/>
      <c r="E38" s="184">
        <f>B38*1.85</f>
        <v>1008.1937600000001</v>
      </c>
      <c r="F38" s="173">
        <v>5</v>
      </c>
      <c r="G38" s="173"/>
      <c r="H38" s="180" t="s">
        <v>3312</v>
      </c>
      <c r="I38" s="181">
        <v>69.02570000000001</v>
      </c>
      <c r="J38" s="182">
        <v>86.28212500000002</v>
      </c>
      <c r="K38" s="183"/>
      <c r="L38" s="184">
        <f t="shared" si="4"/>
        <v>151.85654000000005</v>
      </c>
      <c r="M38" s="173"/>
    </row>
    <row r="39" spans="1:13" ht="27" customHeight="1">
      <c r="A39" s="457" t="s">
        <v>3313</v>
      </c>
      <c r="B39" s="457"/>
      <c r="C39" s="457"/>
      <c r="D39" s="457"/>
      <c r="E39" s="457"/>
      <c r="F39" s="173"/>
      <c r="G39" s="173"/>
      <c r="H39" s="180" t="s">
        <v>3314</v>
      </c>
      <c r="I39" s="181">
        <v>78.894</v>
      </c>
      <c r="J39" s="182">
        <v>98.6175</v>
      </c>
      <c r="K39" s="183"/>
      <c r="L39" s="184">
        <f t="shared" si="4"/>
        <v>173.56680000000003</v>
      </c>
      <c r="M39" s="173"/>
    </row>
    <row r="40" spans="1:13" ht="12.75">
      <c r="A40" s="180" t="s">
        <v>3315</v>
      </c>
      <c r="B40" s="181">
        <v>98.091</v>
      </c>
      <c r="C40" s="182">
        <v>122.61375</v>
      </c>
      <c r="D40" s="183"/>
      <c r="E40" s="184">
        <f aca="true" t="shared" si="5" ref="E40:E45">B40*2</f>
        <v>196.182</v>
      </c>
      <c r="F40" s="173"/>
      <c r="G40" s="173"/>
      <c r="H40" s="180" t="s">
        <v>3316</v>
      </c>
      <c r="I40" s="181">
        <v>106.48799999999999</v>
      </c>
      <c r="J40" s="182">
        <v>133.11</v>
      </c>
      <c r="K40" s="183"/>
      <c r="L40" s="184">
        <f t="shared" si="4"/>
        <v>234.2736</v>
      </c>
      <c r="M40" s="173"/>
    </row>
    <row r="41" spans="1:13" ht="12.75">
      <c r="A41" s="180" t="s">
        <v>3317</v>
      </c>
      <c r="B41" s="181">
        <v>116.8776</v>
      </c>
      <c r="C41" s="182">
        <v>146.097</v>
      </c>
      <c r="D41" s="183"/>
      <c r="E41" s="184">
        <f t="shared" si="5"/>
        <v>233.7552</v>
      </c>
      <c r="F41" s="173"/>
      <c r="G41" s="173"/>
      <c r="H41" s="180" t="s">
        <v>3318</v>
      </c>
      <c r="I41" s="181">
        <v>131.483</v>
      </c>
      <c r="J41" s="182">
        <v>164.35375</v>
      </c>
      <c r="K41" s="183"/>
      <c r="L41" s="184">
        <f t="shared" si="4"/>
        <v>289.2626</v>
      </c>
      <c r="M41" s="173"/>
    </row>
    <row r="42" spans="1:13" ht="12.75">
      <c r="A42" s="180" t="s">
        <v>3319</v>
      </c>
      <c r="B42" s="181">
        <v>140.32299999999998</v>
      </c>
      <c r="C42" s="182">
        <v>175.40375</v>
      </c>
      <c r="D42" s="183"/>
      <c r="E42" s="184">
        <f t="shared" si="5"/>
        <v>280.64599999999996</v>
      </c>
      <c r="F42" s="173"/>
      <c r="G42" s="173"/>
      <c r="H42" s="180" t="s">
        <v>3320</v>
      </c>
      <c r="I42" s="181">
        <v>143.7408</v>
      </c>
      <c r="J42" s="182">
        <v>179.67600000000002</v>
      </c>
      <c r="K42" s="183"/>
      <c r="L42" s="184">
        <f t="shared" si="4"/>
        <v>316.22976000000006</v>
      </c>
      <c r="M42" s="173"/>
    </row>
    <row r="43" spans="1:13" ht="12.75">
      <c r="A43" s="180" t="s">
        <v>3321</v>
      </c>
      <c r="B43" s="181">
        <v>159.92</v>
      </c>
      <c r="C43" s="182">
        <v>199.9</v>
      </c>
      <c r="D43" s="183"/>
      <c r="E43" s="184">
        <f t="shared" si="5"/>
        <v>319.84</v>
      </c>
      <c r="F43" s="173"/>
      <c r="G43" s="173"/>
      <c r="H43" s="180" t="s">
        <v>3322</v>
      </c>
      <c r="I43" s="181">
        <v>160.22950000000003</v>
      </c>
      <c r="J43" s="182">
        <v>200.286875</v>
      </c>
      <c r="K43" s="183"/>
      <c r="L43" s="184">
        <f t="shared" si="4"/>
        <v>352.5049000000001</v>
      </c>
      <c r="M43" s="173"/>
    </row>
    <row r="44" spans="1:13" ht="12.75" customHeight="1">
      <c r="A44" s="180" t="s">
        <v>3323</v>
      </c>
      <c r="B44" s="181">
        <v>216.2</v>
      </c>
      <c r="C44" s="182">
        <v>270.25</v>
      </c>
      <c r="D44" s="185"/>
      <c r="E44" s="184">
        <f t="shared" si="5"/>
        <v>432.4</v>
      </c>
      <c r="F44" s="173"/>
      <c r="G44" s="173"/>
      <c r="H44" s="455" t="s">
        <v>3324</v>
      </c>
      <c r="I44" s="455"/>
      <c r="J44" s="455"/>
      <c r="K44" s="455"/>
      <c r="L44" s="455"/>
      <c r="M44" s="173"/>
    </row>
    <row r="45" spans="1:13" ht="12.75">
      <c r="A45" s="180" t="s">
        <v>3325</v>
      </c>
      <c r="B45" s="181">
        <v>273.6</v>
      </c>
      <c r="C45" s="182">
        <v>342</v>
      </c>
      <c r="D45" s="185"/>
      <c r="E45" s="184">
        <f t="shared" si="5"/>
        <v>547.2</v>
      </c>
      <c r="F45" s="173"/>
      <c r="G45" s="173"/>
      <c r="H45" s="180" t="s">
        <v>3326</v>
      </c>
      <c r="I45" s="186">
        <v>184.4</v>
      </c>
      <c r="J45" s="182"/>
      <c r="K45" s="183"/>
      <c r="L45" s="184">
        <f aca="true" t="shared" si="6" ref="L45:L54">I45*2.2</f>
        <v>405.68000000000006</v>
      </c>
      <c r="M45" s="173"/>
    </row>
    <row r="46" spans="1:13" ht="12.75">
      <c r="A46" s="180" t="s">
        <v>3327</v>
      </c>
      <c r="B46" s="181">
        <v>303.4</v>
      </c>
      <c r="C46" s="182">
        <v>379.25</v>
      </c>
      <c r="D46" s="185"/>
      <c r="E46" s="184">
        <f aca="true" t="shared" si="7" ref="E46:E51">B46*1.85</f>
        <v>561.29</v>
      </c>
      <c r="F46" s="173"/>
      <c r="G46" s="173"/>
      <c r="H46" s="180" t="s">
        <v>3328</v>
      </c>
      <c r="I46" s="186">
        <v>191.13</v>
      </c>
      <c r="J46" s="182"/>
      <c r="K46" s="183"/>
      <c r="L46" s="184">
        <f t="shared" si="6"/>
        <v>420.48600000000005</v>
      </c>
      <c r="M46" s="173"/>
    </row>
    <row r="47" spans="1:13" ht="12.75">
      <c r="A47" s="180" t="s">
        <v>3329</v>
      </c>
      <c r="B47" s="181">
        <v>391.4</v>
      </c>
      <c r="C47" s="182">
        <v>489.25</v>
      </c>
      <c r="D47" s="185"/>
      <c r="E47" s="184">
        <f t="shared" si="7"/>
        <v>724.09</v>
      </c>
      <c r="F47" s="173"/>
      <c r="G47" s="173"/>
      <c r="H47" s="180" t="s">
        <v>1995</v>
      </c>
      <c r="I47" s="186">
        <v>202.34</v>
      </c>
      <c r="J47" s="182"/>
      <c r="K47" s="183"/>
      <c r="L47" s="184">
        <f t="shared" si="6"/>
        <v>445.148</v>
      </c>
      <c r="M47" s="173"/>
    </row>
    <row r="48" spans="1:13" ht="12.75">
      <c r="A48" s="180" t="s">
        <v>1996</v>
      </c>
      <c r="B48" s="181">
        <v>612.55</v>
      </c>
      <c r="C48" s="182">
        <v>765.6875</v>
      </c>
      <c r="D48" s="185"/>
      <c r="E48" s="184">
        <f t="shared" si="7"/>
        <v>1133.2175</v>
      </c>
      <c r="F48" s="173"/>
      <c r="G48" s="173"/>
      <c r="H48" s="180" t="s">
        <v>1997</v>
      </c>
      <c r="I48" s="186">
        <v>228.68</v>
      </c>
      <c r="J48" s="182"/>
      <c r="K48" s="183"/>
      <c r="L48" s="184">
        <f t="shared" si="6"/>
        <v>503.09600000000006</v>
      </c>
      <c r="M48" s="173"/>
    </row>
    <row r="49" spans="1:13" ht="12.75">
      <c r="A49" s="180" t="s">
        <v>1998</v>
      </c>
      <c r="B49" s="181">
        <v>808.18</v>
      </c>
      <c r="C49" s="182">
        <v>1010.225</v>
      </c>
      <c r="D49" s="185"/>
      <c r="E49" s="184">
        <f t="shared" si="7"/>
        <v>1495.133</v>
      </c>
      <c r="F49" s="173"/>
      <c r="G49" s="173"/>
      <c r="H49" s="180" t="s">
        <v>1999</v>
      </c>
      <c r="I49" s="186">
        <v>232.61</v>
      </c>
      <c r="J49" s="182"/>
      <c r="K49" s="183"/>
      <c r="L49" s="184">
        <f t="shared" si="6"/>
        <v>511.7420000000001</v>
      </c>
      <c r="M49" s="173"/>
    </row>
    <row r="50" spans="1:13" ht="12.75">
      <c r="A50" s="180" t="s">
        <v>2000</v>
      </c>
      <c r="B50" s="181">
        <v>1253.9</v>
      </c>
      <c r="C50" s="182">
        <v>1567.37</v>
      </c>
      <c r="D50" s="185"/>
      <c r="E50" s="184">
        <f t="shared" si="7"/>
        <v>2319.715</v>
      </c>
      <c r="F50" s="173"/>
      <c r="G50" s="173"/>
      <c r="H50" s="180" t="s">
        <v>2001</v>
      </c>
      <c r="I50" s="186">
        <v>240.45</v>
      </c>
      <c r="J50" s="182"/>
      <c r="K50" s="183"/>
      <c r="L50" s="184">
        <f t="shared" si="6"/>
        <v>528.99</v>
      </c>
      <c r="M50" s="173"/>
    </row>
    <row r="51" spans="1:13" ht="12.75">
      <c r="A51" s="180" t="s">
        <v>2002</v>
      </c>
      <c r="B51" s="181">
        <v>1269.39</v>
      </c>
      <c r="C51" s="182">
        <v>1586.73</v>
      </c>
      <c r="D51" s="185"/>
      <c r="E51" s="184">
        <f t="shared" si="7"/>
        <v>2348.3715</v>
      </c>
      <c r="F51" s="173"/>
      <c r="G51" s="173"/>
      <c r="H51" s="180" t="s">
        <v>2003</v>
      </c>
      <c r="I51" s="186">
        <v>246.06</v>
      </c>
      <c r="J51" s="182"/>
      <c r="K51" s="183"/>
      <c r="L51" s="184">
        <f t="shared" si="6"/>
        <v>541.332</v>
      </c>
      <c r="M51" s="173"/>
    </row>
    <row r="52" spans="1:13" ht="12.75">
      <c r="A52" s="180" t="s">
        <v>2004</v>
      </c>
      <c r="B52" s="181">
        <v>2721.5539999999996</v>
      </c>
      <c r="C52" s="182">
        <v>3401.9424999999997</v>
      </c>
      <c r="D52" s="185"/>
      <c r="E52" s="184">
        <f>B52*1.75</f>
        <v>4762.719499999999</v>
      </c>
      <c r="F52" s="173"/>
      <c r="G52" s="173"/>
      <c r="H52" s="180" t="s">
        <v>2005</v>
      </c>
      <c r="I52" s="186">
        <v>298.18</v>
      </c>
      <c r="J52" s="182"/>
      <c r="K52" s="183"/>
      <c r="L52" s="184">
        <f t="shared" si="6"/>
        <v>655.9960000000001</v>
      </c>
      <c r="M52" s="173"/>
    </row>
    <row r="53" spans="1:13" ht="12.75">
      <c r="A53" s="180" t="s">
        <v>2006</v>
      </c>
      <c r="B53" s="181">
        <v>2825.2290000000003</v>
      </c>
      <c r="C53" s="182">
        <v>3531.53625</v>
      </c>
      <c r="D53" s="185"/>
      <c r="E53" s="184">
        <f>B53*1.75</f>
        <v>4944.150750000001</v>
      </c>
      <c r="F53" s="173"/>
      <c r="G53" s="173"/>
      <c r="H53" s="180" t="s">
        <v>2007</v>
      </c>
      <c r="I53" s="186">
        <v>373.85</v>
      </c>
      <c r="J53" s="182"/>
      <c r="K53" s="183"/>
      <c r="L53" s="184">
        <f t="shared" si="6"/>
        <v>822.4700000000001</v>
      </c>
      <c r="M53" s="173"/>
    </row>
    <row r="54" spans="1:13" ht="27" customHeight="1">
      <c r="A54" s="455" t="s">
        <v>2008</v>
      </c>
      <c r="B54" s="455"/>
      <c r="C54" s="455"/>
      <c r="D54" s="455"/>
      <c r="E54" s="455"/>
      <c r="F54" s="173"/>
      <c r="G54" s="173"/>
      <c r="H54" s="180" t="s">
        <v>2009</v>
      </c>
      <c r="I54" s="186">
        <v>414.58</v>
      </c>
      <c r="J54" s="182"/>
      <c r="K54" s="183"/>
      <c r="L54" s="184">
        <f t="shared" si="6"/>
        <v>912.076</v>
      </c>
      <c r="M54" s="173"/>
    </row>
    <row r="55" spans="1:13" ht="12.75" customHeight="1">
      <c r="A55" s="180" t="s">
        <v>2010</v>
      </c>
      <c r="B55" s="181">
        <v>46.55100000000001</v>
      </c>
      <c r="C55" s="182">
        <v>58.18875</v>
      </c>
      <c r="D55" s="185"/>
      <c r="E55" s="184">
        <f>B55*2</f>
        <v>93.10200000000002</v>
      </c>
      <c r="F55" s="173"/>
      <c r="G55" s="173"/>
      <c r="H55" s="455" t="s">
        <v>2011</v>
      </c>
      <c r="I55" s="455"/>
      <c r="J55" s="455"/>
      <c r="K55" s="455"/>
      <c r="L55" s="455"/>
      <c r="M55" s="173"/>
    </row>
    <row r="56" spans="1:13" ht="12.75">
      <c r="A56" s="180" t="s">
        <v>2012</v>
      </c>
      <c r="B56" s="181">
        <v>46.6713</v>
      </c>
      <c r="C56" s="182">
        <v>58.339125</v>
      </c>
      <c r="D56" s="185"/>
      <c r="E56" s="184">
        <f aca="true" t="shared" si="8" ref="E56:E65">B56*2</f>
        <v>93.3426</v>
      </c>
      <c r="F56" s="173"/>
      <c r="G56" s="173"/>
      <c r="H56" s="180" t="s">
        <v>2013</v>
      </c>
      <c r="I56" s="175">
        <v>71.64</v>
      </c>
      <c r="J56" s="176"/>
      <c r="K56" s="183"/>
      <c r="L56" s="184">
        <f aca="true" t="shared" si="9" ref="L56:L72">I56*2.2</f>
        <v>157.608</v>
      </c>
      <c r="M56" s="173"/>
    </row>
    <row r="57" spans="1:13" ht="12.75">
      <c r="A57" s="180" t="s">
        <v>2014</v>
      </c>
      <c r="B57" s="181">
        <v>47.161500000000004</v>
      </c>
      <c r="C57" s="182">
        <v>58.951875</v>
      </c>
      <c r="D57" s="185"/>
      <c r="E57" s="184">
        <f t="shared" si="8"/>
        <v>94.32300000000001</v>
      </c>
      <c r="F57" s="173"/>
      <c r="G57" s="173"/>
      <c r="H57" s="180" t="s">
        <v>2015</v>
      </c>
      <c r="I57" s="175">
        <v>62.46</v>
      </c>
      <c r="J57" s="176"/>
      <c r="K57" s="183"/>
      <c r="L57" s="184">
        <f t="shared" si="9"/>
        <v>137.412</v>
      </c>
      <c r="M57" s="173"/>
    </row>
    <row r="58" spans="1:13" ht="25.5">
      <c r="A58" s="180" t="s">
        <v>2016</v>
      </c>
      <c r="B58" s="181">
        <v>53.68</v>
      </c>
      <c r="C58" s="182">
        <v>67.1</v>
      </c>
      <c r="D58" s="185"/>
      <c r="E58" s="184">
        <f t="shared" si="8"/>
        <v>107.36</v>
      </c>
      <c r="F58" s="173"/>
      <c r="G58" s="173"/>
      <c r="H58" s="180" t="s">
        <v>2017</v>
      </c>
      <c r="I58" s="175">
        <v>61.34</v>
      </c>
      <c r="J58" s="176"/>
      <c r="K58" s="183"/>
      <c r="L58" s="184">
        <f t="shared" si="9"/>
        <v>134.948</v>
      </c>
      <c r="M58" s="173"/>
    </row>
    <row r="59" spans="1:13" ht="12.75">
      <c r="A59" s="180" t="s">
        <v>2018</v>
      </c>
      <c r="B59" s="181">
        <v>53.98</v>
      </c>
      <c r="C59" s="182">
        <v>67.475</v>
      </c>
      <c r="D59" s="185"/>
      <c r="E59" s="184">
        <f t="shared" si="8"/>
        <v>107.96</v>
      </c>
      <c r="F59" s="173"/>
      <c r="G59" s="173"/>
      <c r="H59" s="180" t="s">
        <v>2019</v>
      </c>
      <c r="I59" s="175">
        <v>83.34</v>
      </c>
      <c r="J59" s="176"/>
      <c r="K59" s="183"/>
      <c r="L59" s="184">
        <f t="shared" si="9"/>
        <v>183.348</v>
      </c>
      <c r="M59" s="173"/>
    </row>
    <row r="60" spans="1:13" ht="25.5">
      <c r="A60" s="180" t="s">
        <v>2020</v>
      </c>
      <c r="B60" s="181">
        <v>58.41</v>
      </c>
      <c r="C60" s="182">
        <v>73.0125</v>
      </c>
      <c r="D60" s="185"/>
      <c r="E60" s="184">
        <f t="shared" si="8"/>
        <v>116.82</v>
      </c>
      <c r="F60" s="173">
        <v>10</v>
      </c>
      <c r="G60" s="173"/>
      <c r="H60" s="180" t="s">
        <v>2021</v>
      </c>
      <c r="I60" s="175">
        <v>182.61</v>
      </c>
      <c r="J60" s="176"/>
      <c r="K60" s="183"/>
      <c r="L60" s="184">
        <f t="shared" si="9"/>
        <v>401.7420000000001</v>
      </c>
      <c r="M60" s="173"/>
    </row>
    <row r="61" spans="1:13" ht="25.5">
      <c r="A61" s="180" t="s">
        <v>2022</v>
      </c>
      <c r="B61" s="181">
        <v>62.375</v>
      </c>
      <c r="C61" s="182">
        <v>77.96875</v>
      </c>
      <c r="D61" s="185"/>
      <c r="E61" s="184">
        <f t="shared" si="8"/>
        <v>124.75</v>
      </c>
      <c r="F61" s="173"/>
      <c r="G61" s="173"/>
      <c r="H61" s="180" t="s">
        <v>2023</v>
      </c>
      <c r="I61" s="175">
        <v>127.19200000000001</v>
      </c>
      <c r="J61" s="176"/>
      <c r="K61" s="183"/>
      <c r="L61" s="184">
        <f t="shared" si="9"/>
        <v>279.8224</v>
      </c>
      <c r="M61" s="173"/>
    </row>
    <row r="62" spans="1:13" ht="12.75">
      <c r="A62" s="180" t="s">
        <v>2024</v>
      </c>
      <c r="B62" s="181">
        <v>63.72</v>
      </c>
      <c r="C62" s="182">
        <v>79.65</v>
      </c>
      <c r="D62" s="185"/>
      <c r="E62" s="184">
        <f t="shared" si="8"/>
        <v>127.44</v>
      </c>
      <c r="F62" s="173">
        <v>10</v>
      </c>
      <c r="G62" s="173"/>
      <c r="H62" s="180" t="s">
        <v>2025</v>
      </c>
      <c r="I62" s="175">
        <v>97.488</v>
      </c>
      <c r="J62" s="176"/>
      <c r="K62" s="183"/>
      <c r="L62" s="184">
        <f t="shared" si="9"/>
        <v>214.4736</v>
      </c>
      <c r="M62" s="173"/>
    </row>
    <row r="63" spans="1:13" ht="12.75">
      <c r="A63" s="180" t="s">
        <v>2026</v>
      </c>
      <c r="B63" s="181">
        <v>80.9</v>
      </c>
      <c r="C63" s="182">
        <v>101.125</v>
      </c>
      <c r="D63" s="185"/>
      <c r="E63" s="184">
        <f t="shared" si="8"/>
        <v>161.8</v>
      </c>
      <c r="F63" s="173"/>
      <c r="G63" s="173"/>
      <c r="H63" s="180" t="s">
        <v>2027</v>
      </c>
      <c r="I63" s="175">
        <v>57.58</v>
      </c>
      <c r="J63" s="176"/>
      <c r="K63" s="183"/>
      <c r="L63" s="184">
        <f t="shared" si="9"/>
        <v>126.676</v>
      </c>
      <c r="M63" s="173"/>
    </row>
    <row r="64" spans="1:13" ht="25.5">
      <c r="A64" s="180" t="s">
        <v>2028</v>
      </c>
      <c r="B64" s="181">
        <v>80.98</v>
      </c>
      <c r="C64" s="182">
        <v>101.23</v>
      </c>
      <c r="D64" s="185"/>
      <c r="E64" s="184">
        <f t="shared" si="8"/>
        <v>161.96</v>
      </c>
      <c r="F64" s="173"/>
      <c r="G64" s="173"/>
      <c r="H64" s="180" t="s">
        <v>2029</v>
      </c>
      <c r="I64" s="175">
        <v>55.34</v>
      </c>
      <c r="J64" s="176"/>
      <c r="K64" s="183"/>
      <c r="L64" s="184">
        <f t="shared" si="9"/>
        <v>121.74800000000002</v>
      </c>
      <c r="M64" s="173"/>
    </row>
    <row r="65" spans="1:13" ht="25.5">
      <c r="A65" s="180" t="s">
        <v>2030</v>
      </c>
      <c r="B65" s="181">
        <v>81.05489999999999</v>
      </c>
      <c r="C65" s="182">
        <v>101.31862499999998</v>
      </c>
      <c r="D65" s="185"/>
      <c r="E65" s="184">
        <f t="shared" si="8"/>
        <v>162.10979999999998</v>
      </c>
      <c r="F65" s="173"/>
      <c r="G65" s="173"/>
      <c r="H65" s="180" t="s">
        <v>2031</v>
      </c>
      <c r="I65" s="175">
        <v>73.2928</v>
      </c>
      <c r="J65" s="176"/>
      <c r="K65" s="183"/>
      <c r="L65" s="184">
        <f t="shared" si="9"/>
        <v>161.24416000000002</v>
      </c>
      <c r="M65" s="173"/>
    </row>
    <row r="66" spans="1:13" ht="25.5">
      <c r="A66" s="180" t="s">
        <v>2032</v>
      </c>
      <c r="B66" s="181">
        <v>125.1</v>
      </c>
      <c r="C66" s="182">
        <v>156.375</v>
      </c>
      <c r="D66" s="185"/>
      <c r="E66" s="184">
        <f>B66*1.95</f>
        <v>243.945</v>
      </c>
      <c r="F66" s="173"/>
      <c r="G66" s="173"/>
      <c r="H66" s="180" t="s">
        <v>2033</v>
      </c>
      <c r="I66" s="175">
        <v>73.164</v>
      </c>
      <c r="J66" s="176"/>
      <c r="K66" s="183"/>
      <c r="L66" s="184">
        <f t="shared" si="9"/>
        <v>160.9608</v>
      </c>
      <c r="M66" s="173"/>
    </row>
    <row r="67" spans="1:13" ht="25.5">
      <c r="A67" s="180" t="s">
        <v>2034</v>
      </c>
      <c r="B67" s="181">
        <v>141.8</v>
      </c>
      <c r="C67" s="182">
        <v>177.25</v>
      </c>
      <c r="D67" s="185"/>
      <c r="E67" s="184">
        <f>B67*1.95</f>
        <v>276.51</v>
      </c>
      <c r="F67" s="173">
        <v>1</v>
      </c>
      <c r="G67" s="173"/>
      <c r="H67" s="180" t="s">
        <v>2035</v>
      </c>
      <c r="I67" s="175">
        <v>83.208</v>
      </c>
      <c r="J67" s="176"/>
      <c r="K67" s="183"/>
      <c r="L67" s="184">
        <f t="shared" si="9"/>
        <v>183.0576</v>
      </c>
      <c r="M67" s="173"/>
    </row>
    <row r="68" spans="1:13" ht="12.75">
      <c r="A68" s="180" t="s">
        <v>2036</v>
      </c>
      <c r="B68" s="181">
        <v>162.1</v>
      </c>
      <c r="C68" s="182">
        <v>202.625</v>
      </c>
      <c r="D68" s="185"/>
      <c r="E68" s="184">
        <f>B68*1.95</f>
        <v>316.09499999999997</v>
      </c>
      <c r="F68" s="173"/>
      <c r="G68" s="173"/>
      <c r="H68" s="180" t="s">
        <v>2037</v>
      </c>
      <c r="I68" s="175">
        <v>71.89</v>
      </c>
      <c r="J68" s="176"/>
      <c r="K68" s="183"/>
      <c r="L68" s="184">
        <f t="shared" si="9"/>
        <v>158.15800000000002</v>
      </c>
      <c r="M68" s="173"/>
    </row>
    <row r="69" spans="1:13" ht="25.5">
      <c r="A69" s="180" t="s">
        <v>2038</v>
      </c>
      <c r="B69" s="181">
        <v>169.3</v>
      </c>
      <c r="C69" s="182">
        <v>211.625</v>
      </c>
      <c r="D69" s="185"/>
      <c r="E69" s="184">
        <f>B69*1.95</f>
        <v>330.135</v>
      </c>
      <c r="F69" s="173">
        <v>10</v>
      </c>
      <c r="G69" s="173"/>
      <c r="H69" s="180" t="s">
        <v>2039</v>
      </c>
      <c r="I69" s="175">
        <v>71.72</v>
      </c>
      <c r="J69" s="176"/>
      <c r="K69" s="183"/>
      <c r="L69" s="184">
        <f t="shared" si="9"/>
        <v>157.78400000000002</v>
      </c>
      <c r="M69" s="173"/>
    </row>
    <row r="70" spans="1:13" ht="25.5">
      <c r="A70" s="180" t="s">
        <v>2040</v>
      </c>
      <c r="B70" s="181">
        <v>199.87</v>
      </c>
      <c r="C70" s="182">
        <v>249.84</v>
      </c>
      <c r="D70" s="185"/>
      <c r="E70" s="184">
        <f>B70*1.95</f>
        <v>389.7465</v>
      </c>
      <c r="F70" s="173"/>
      <c r="G70" s="173"/>
      <c r="H70" s="180" t="s">
        <v>2041</v>
      </c>
      <c r="I70" s="175">
        <v>87.304</v>
      </c>
      <c r="J70" s="176"/>
      <c r="K70" s="183"/>
      <c r="L70" s="184">
        <f t="shared" si="9"/>
        <v>192.0688</v>
      </c>
      <c r="M70" s="173"/>
    </row>
    <row r="71" spans="1:13" ht="38.25">
      <c r="A71" s="180" t="s">
        <v>2042</v>
      </c>
      <c r="B71" s="181">
        <v>525.96</v>
      </c>
      <c r="C71" s="182">
        <v>657.45</v>
      </c>
      <c r="D71" s="185"/>
      <c r="E71" s="184">
        <f>B71*1.85</f>
        <v>973.0260000000001</v>
      </c>
      <c r="F71" s="173"/>
      <c r="G71" s="173"/>
      <c r="H71" s="180" t="s">
        <v>2043</v>
      </c>
      <c r="I71" s="175">
        <v>73.2439024390244</v>
      </c>
      <c r="J71" s="176"/>
      <c r="K71" s="185"/>
      <c r="L71" s="184">
        <f t="shared" si="9"/>
        <v>161.13658536585368</v>
      </c>
      <c r="M71" s="173"/>
    </row>
    <row r="72" spans="1:13" ht="12.75">
      <c r="A72" s="180" t="s">
        <v>2044</v>
      </c>
      <c r="B72" s="181">
        <v>498.8</v>
      </c>
      <c r="C72" s="182">
        <v>623.5</v>
      </c>
      <c r="D72" s="185"/>
      <c r="E72" s="184">
        <f>B72*1.85</f>
        <v>922.7800000000001</v>
      </c>
      <c r="F72" s="173">
        <v>15</v>
      </c>
      <c r="G72" s="173"/>
      <c r="H72" s="180" t="s">
        <v>2045</v>
      </c>
      <c r="I72" s="175">
        <v>144.0585</v>
      </c>
      <c r="J72" s="176"/>
      <c r="K72" s="183"/>
      <c r="L72" s="184">
        <f t="shared" si="9"/>
        <v>316.92870000000005</v>
      </c>
      <c r="M72" s="173"/>
    </row>
    <row r="73" spans="1:13" ht="12.75" customHeight="1">
      <c r="A73" s="180" t="s">
        <v>2046</v>
      </c>
      <c r="B73" s="181">
        <v>529.19</v>
      </c>
      <c r="C73" s="182">
        <v>661.49</v>
      </c>
      <c r="D73" s="185"/>
      <c r="E73" s="184">
        <f>B73*1.85</f>
        <v>979.0015000000002</v>
      </c>
      <c r="F73" s="173"/>
      <c r="G73" s="173"/>
      <c r="H73" s="455" t="s">
        <v>2047</v>
      </c>
      <c r="I73" s="455"/>
      <c r="J73" s="455"/>
      <c r="K73" s="455"/>
      <c r="L73" s="455"/>
      <c r="M73" s="173"/>
    </row>
    <row r="74" spans="1:13" ht="27" customHeight="1">
      <c r="A74" s="455" t="s">
        <v>2048</v>
      </c>
      <c r="B74" s="455"/>
      <c r="C74" s="455"/>
      <c r="D74" s="455"/>
      <c r="E74" s="455"/>
      <c r="F74" s="173"/>
      <c r="G74" s="173"/>
      <c r="H74" s="180" t="s">
        <v>2049</v>
      </c>
      <c r="I74" s="175">
        <v>58.583999999999996</v>
      </c>
      <c r="J74" s="176"/>
      <c r="K74" s="183"/>
      <c r="L74" s="184">
        <f aca="true" t="shared" si="10" ref="L74:L89">I74*2.2</f>
        <v>128.8848</v>
      </c>
      <c r="M74" s="173"/>
    </row>
    <row r="75" spans="1:13" ht="12.75">
      <c r="A75" s="187" t="s">
        <v>2050</v>
      </c>
      <c r="B75" s="186">
        <v>81.3128048780488</v>
      </c>
      <c r="C75" s="188">
        <v>101.64100609756099</v>
      </c>
      <c r="D75" s="189"/>
      <c r="E75" s="184">
        <f aca="true" t="shared" si="11" ref="E75:E80">B75*2</f>
        <v>162.6256097560976</v>
      </c>
      <c r="F75" s="173"/>
      <c r="G75" s="173"/>
      <c r="H75" s="180" t="s">
        <v>2051</v>
      </c>
      <c r="I75" s="175">
        <v>60.54</v>
      </c>
      <c r="J75" s="176"/>
      <c r="K75" s="183"/>
      <c r="L75" s="184">
        <f t="shared" si="10"/>
        <v>133.18800000000002</v>
      </c>
      <c r="M75" s="173"/>
    </row>
    <row r="76" spans="1:13" ht="25.5">
      <c r="A76" s="180" t="s">
        <v>2052</v>
      </c>
      <c r="B76" s="181">
        <v>81.13</v>
      </c>
      <c r="C76" s="188">
        <v>101.4125</v>
      </c>
      <c r="D76" s="185"/>
      <c r="E76" s="184">
        <f t="shared" si="11"/>
        <v>162.26</v>
      </c>
      <c r="F76" s="173"/>
      <c r="G76" s="173"/>
      <c r="H76" s="180" t="s">
        <v>2053</v>
      </c>
      <c r="I76" s="175">
        <v>59.903999999999996</v>
      </c>
      <c r="J76" s="176"/>
      <c r="K76" s="183"/>
      <c r="L76" s="184">
        <f t="shared" si="10"/>
        <v>131.7888</v>
      </c>
      <c r="M76" s="173"/>
    </row>
    <row r="77" spans="1:13" ht="25.5">
      <c r="A77" s="180" t="s">
        <v>2054</v>
      </c>
      <c r="B77" s="181">
        <v>81.50689999999999</v>
      </c>
      <c r="C77" s="188">
        <v>101.88362499999998</v>
      </c>
      <c r="D77" s="185"/>
      <c r="E77" s="184">
        <f t="shared" si="11"/>
        <v>163.01379999999997</v>
      </c>
      <c r="F77" s="173"/>
      <c r="G77" s="173"/>
      <c r="H77" s="180" t="s">
        <v>2055</v>
      </c>
      <c r="I77" s="175">
        <v>89.65121951219513</v>
      </c>
      <c r="J77" s="176"/>
      <c r="K77" s="183"/>
      <c r="L77" s="184">
        <f t="shared" si="10"/>
        <v>197.23268292682928</v>
      </c>
      <c r="M77" s="173"/>
    </row>
    <row r="78" spans="1:13" ht="12.75">
      <c r="A78" s="180" t="s">
        <v>2056</v>
      </c>
      <c r="B78" s="181">
        <v>103.7</v>
      </c>
      <c r="C78" s="188">
        <v>129.625</v>
      </c>
      <c r="D78" s="185"/>
      <c r="E78" s="184">
        <f t="shared" si="11"/>
        <v>207.4</v>
      </c>
      <c r="F78" s="173">
        <v>6</v>
      </c>
      <c r="G78" s="173"/>
      <c r="H78" s="180" t="s">
        <v>2057</v>
      </c>
      <c r="I78" s="175">
        <v>117.52</v>
      </c>
      <c r="J78" s="176"/>
      <c r="K78" s="183"/>
      <c r="L78" s="184">
        <f t="shared" si="10"/>
        <v>258.54400000000004</v>
      </c>
      <c r="M78" s="173"/>
    </row>
    <row r="79" spans="1:13" ht="25.5">
      <c r="A79" s="180" t="s">
        <v>2058</v>
      </c>
      <c r="B79" s="181">
        <v>112.968</v>
      </c>
      <c r="C79" s="188">
        <v>141.21</v>
      </c>
      <c r="D79" s="185"/>
      <c r="E79" s="184">
        <f t="shared" si="11"/>
        <v>225.936</v>
      </c>
      <c r="F79" s="173">
        <v>6</v>
      </c>
      <c r="G79" s="173"/>
      <c r="H79" s="180" t="s">
        <v>2059</v>
      </c>
      <c r="I79" s="175">
        <v>121.17550000000001</v>
      </c>
      <c r="J79" s="176"/>
      <c r="K79" s="183"/>
      <c r="L79" s="184">
        <f t="shared" si="10"/>
        <v>266.58610000000004</v>
      </c>
      <c r="M79" s="173"/>
    </row>
    <row r="80" spans="1:13" ht="12.75">
      <c r="A80" s="180" t="s">
        <v>2060</v>
      </c>
      <c r="B80" s="181">
        <v>122.41800000000003</v>
      </c>
      <c r="C80" s="188">
        <v>153.0225</v>
      </c>
      <c r="D80" s="185"/>
      <c r="E80" s="184">
        <f t="shared" si="11"/>
        <v>244.83600000000007</v>
      </c>
      <c r="F80" s="173"/>
      <c r="G80" s="173"/>
      <c r="H80" s="187" t="s">
        <v>2061</v>
      </c>
      <c r="I80" s="186">
        <v>297.3</v>
      </c>
      <c r="J80" s="190"/>
      <c r="K80" s="191"/>
      <c r="L80" s="184">
        <f t="shared" si="10"/>
        <v>654.0600000000001</v>
      </c>
      <c r="M80" s="173"/>
    </row>
    <row r="81" spans="1:13" ht="12.75">
      <c r="A81" s="180" t="s">
        <v>2062</v>
      </c>
      <c r="B81" s="181">
        <v>149.6</v>
      </c>
      <c r="C81" s="188">
        <v>187</v>
      </c>
      <c r="D81" s="185"/>
      <c r="E81" s="184">
        <f>B81*1.95</f>
        <v>291.71999999999997</v>
      </c>
      <c r="F81" s="173"/>
      <c r="G81" s="173"/>
      <c r="H81" s="180" t="s">
        <v>2063</v>
      </c>
      <c r="I81" s="175">
        <v>297.3</v>
      </c>
      <c r="J81" s="176"/>
      <c r="K81" s="183"/>
      <c r="L81" s="184">
        <f t="shared" si="10"/>
        <v>654.0600000000001</v>
      </c>
      <c r="M81" s="173"/>
    </row>
    <row r="82" spans="1:13" ht="12.75">
      <c r="A82" s="187" t="s">
        <v>2064</v>
      </c>
      <c r="B82" s="186">
        <v>503.3739</v>
      </c>
      <c r="C82" s="188">
        <v>629.217375</v>
      </c>
      <c r="D82" s="192"/>
      <c r="E82" s="184">
        <f>B82*1.95</f>
        <v>981.5791049999999</v>
      </c>
      <c r="F82" s="173"/>
      <c r="G82" s="173"/>
      <c r="H82" s="180" t="s">
        <v>2065</v>
      </c>
      <c r="I82" s="175">
        <v>247.35599999999997</v>
      </c>
      <c r="J82" s="176"/>
      <c r="K82" s="183"/>
      <c r="L82" s="184">
        <f t="shared" si="10"/>
        <v>544.1831999999999</v>
      </c>
      <c r="M82" s="173"/>
    </row>
    <row r="83" spans="1:13" ht="27" customHeight="1">
      <c r="A83" s="455" t="s">
        <v>2066</v>
      </c>
      <c r="B83" s="455"/>
      <c r="C83" s="455"/>
      <c r="D83" s="455"/>
      <c r="E83" s="455"/>
      <c r="F83" s="173"/>
      <c r="G83" s="173"/>
      <c r="H83" s="180" t="s">
        <v>2067</v>
      </c>
      <c r="I83" s="175">
        <v>284.24399999999997</v>
      </c>
      <c r="J83" s="176"/>
      <c r="K83" s="183"/>
      <c r="L83" s="184">
        <f t="shared" si="10"/>
        <v>625.3368</v>
      </c>
      <c r="M83" s="173"/>
    </row>
    <row r="84" spans="1:13" ht="12.75">
      <c r="A84" s="193" t="s">
        <v>2068</v>
      </c>
      <c r="B84" s="194">
        <v>26.285999999999998</v>
      </c>
      <c r="C84" s="195">
        <v>32.8575</v>
      </c>
      <c r="D84" s="196"/>
      <c r="E84" s="184">
        <f>B84*2.2</f>
        <v>57.8292</v>
      </c>
      <c r="F84" s="173"/>
      <c r="G84" s="173"/>
      <c r="H84" s="180" t="s">
        <v>2069</v>
      </c>
      <c r="I84" s="175">
        <v>259.584</v>
      </c>
      <c r="J84" s="176"/>
      <c r="K84" s="183"/>
      <c r="L84" s="184">
        <f t="shared" si="10"/>
        <v>571.0848000000001</v>
      </c>
      <c r="M84" s="173"/>
    </row>
    <row r="85" spans="1:13" ht="12.75">
      <c r="A85" s="193" t="s">
        <v>2070</v>
      </c>
      <c r="B85" s="194">
        <v>27.6892</v>
      </c>
      <c r="C85" s="195">
        <v>34.6115</v>
      </c>
      <c r="D85" s="196"/>
      <c r="E85" s="184">
        <f aca="true" t="shared" si="12" ref="E85:E109">B85*2.2</f>
        <v>60.91624</v>
      </c>
      <c r="F85" s="173"/>
      <c r="G85" s="173"/>
      <c r="H85" s="180" t="s">
        <v>2071</v>
      </c>
      <c r="I85" s="175">
        <v>262.81665000000004</v>
      </c>
      <c r="J85" s="176"/>
      <c r="K85" s="185"/>
      <c r="L85" s="184">
        <f t="shared" si="10"/>
        <v>578.1966300000001</v>
      </c>
      <c r="M85" s="173"/>
    </row>
    <row r="86" spans="1:13" ht="12.75">
      <c r="A86" s="193" t="s">
        <v>2072</v>
      </c>
      <c r="B86" s="194">
        <v>33.628499999999995</v>
      </c>
      <c r="C86" s="195">
        <v>42.035625</v>
      </c>
      <c r="D86" s="196"/>
      <c r="E86" s="184">
        <f t="shared" si="12"/>
        <v>73.9827</v>
      </c>
      <c r="F86" s="173"/>
      <c r="G86" s="173"/>
      <c r="H86" s="180" t="s">
        <v>2073</v>
      </c>
      <c r="I86" s="175">
        <v>268.464</v>
      </c>
      <c r="J86" s="176"/>
      <c r="K86" s="183"/>
      <c r="L86" s="184">
        <f t="shared" si="10"/>
        <v>590.6208</v>
      </c>
      <c r="M86" s="173"/>
    </row>
    <row r="87" spans="1:13" ht="25.5">
      <c r="A87" s="193" t="s">
        <v>2074</v>
      </c>
      <c r="B87" s="194">
        <v>33.023999999999994</v>
      </c>
      <c r="C87" s="195">
        <v>41.28</v>
      </c>
      <c r="D87" s="196"/>
      <c r="E87" s="184">
        <f t="shared" si="12"/>
        <v>72.6528</v>
      </c>
      <c r="F87" s="173"/>
      <c r="G87" s="173"/>
      <c r="H87" s="180" t="s">
        <v>2075</v>
      </c>
      <c r="I87" s="175">
        <v>332.15</v>
      </c>
      <c r="J87" s="176"/>
      <c r="K87" s="185"/>
      <c r="L87" s="184">
        <f t="shared" si="10"/>
        <v>730.73</v>
      </c>
      <c r="M87" s="173"/>
    </row>
    <row r="88" spans="1:13" ht="12.75">
      <c r="A88" s="193" t="s">
        <v>2076</v>
      </c>
      <c r="B88" s="194">
        <v>37.3125</v>
      </c>
      <c r="C88" s="195">
        <v>46.640625</v>
      </c>
      <c r="D88" s="196"/>
      <c r="E88" s="184">
        <f t="shared" si="12"/>
        <v>82.0875</v>
      </c>
      <c r="F88" s="173"/>
      <c r="G88" s="173"/>
      <c r="H88" s="180" t="s">
        <v>2077</v>
      </c>
      <c r="I88" s="175">
        <v>252.34</v>
      </c>
      <c r="J88" s="176"/>
      <c r="K88" s="183"/>
      <c r="L88" s="184">
        <f t="shared" si="10"/>
        <v>555.148</v>
      </c>
      <c r="M88" s="173"/>
    </row>
    <row r="89" spans="1:13" ht="25.5">
      <c r="A89" s="193" t="s">
        <v>2078</v>
      </c>
      <c r="B89" s="194">
        <v>42.391999999999996</v>
      </c>
      <c r="C89" s="195">
        <v>52.99</v>
      </c>
      <c r="D89" s="196"/>
      <c r="E89" s="184">
        <f t="shared" si="12"/>
        <v>93.2624</v>
      </c>
      <c r="F89" s="173"/>
      <c r="G89" s="173"/>
      <c r="H89" s="180" t="s">
        <v>2079</v>
      </c>
      <c r="I89" s="175">
        <v>318.695</v>
      </c>
      <c r="J89" s="176"/>
      <c r="K89" s="183"/>
      <c r="L89" s="184">
        <f t="shared" si="10"/>
        <v>701.129</v>
      </c>
      <c r="M89" s="173"/>
    </row>
    <row r="90" spans="1:13" ht="12.75" customHeight="1">
      <c r="A90" s="193" t="s">
        <v>2080</v>
      </c>
      <c r="B90" s="194">
        <v>50.54</v>
      </c>
      <c r="C90" s="195">
        <v>63.175</v>
      </c>
      <c r="D90" s="196"/>
      <c r="E90" s="184">
        <f t="shared" si="12"/>
        <v>111.188</v>
      </c>
      <c r="F90" s="173"/>
      <c r="G90" s="173"/>
      <c r="H90" s="455" t="s">
        <v>2081</v>
      </c>
      <c r="I90" s="455"/>
      <c r="J90" s="455"/>
      <c r="K90" s="455"/>
      <c r="L90" s="455"/>
      <c r="M90" s="173"/>
    </row>
    <row r="91" spans="1:13" ht="12.75">
      <c r="A91" s="193" t="s">
        <v>2082</v>
      </c>
      <c r="B91" s="194">
        <v>63.63</v>
      </c>
      <c r="C91" s="195">
        <v>79.5375</v>
      </c>
      <c r="D91" s="196"/>
      <c r="E91" s="184">
        <f t="shared" si="12"/>
        <v>139.98600000000002</v>
      </c>
      <c r="F91" s="173"/>
      <c r="G91" s="173"/>
      <c r="H91" s="180" t="s">
        <v>2083</v>
      </c>
      <c r="I91" s="175">
        <v>135.1595</v>
      </c>
      <c r="J91" s="176"/>
      <c r="K91" s="183"/>
      <c r="L91" s="184">
        <f aca="true" t="shared" si="13" ref="L91:L97">I91*2.2</f>
        <v>297.3509</v>
      </c>
      <c r="M91" s="173"/>
    </row>
    <row r="92" spans="1:13" ht="27" customHeight="1">
      <c r="A92" s="455" t="s">
        <v>3415</v>
      </c>
      <c r="B92" s="455"/>
      <c r="C92" s="455"/>
      <c r="D92" s="455"/>
      <c r="E92" s="455"/>
      <c r="F92" s="173"/>
      <c r="G92" s="173"/>
      <c r="H92" s="187" t="s">
        <v>3416</v>
      </c>
      <c r="I92" s="197">
        <v>110.91</v>
      </c>
      <c r="J92" s="198"/>
      <c r="K92" s="191"/>
      <c r="L92" s="184">
        <f t="shared" si="13"/>
        <v>244.002</v>
      </c>
      <c r="M92" s="173"/>
    </row>
    <row r="93" spans="1:13" ht="25.5">
      <c r="A93" s="180" t="s">
        <v>3417</v>
      </c>
      <c r="B93" s="181">
        <v>25.4</v>
      </c>
      <c r="C93" s="182">
        <v>31.75</v>
      </c>
      <c r="D93" s="185"/>
      <c r="E93" s="184">
        <f t="shared" si="12"/>
        <v>55.88</v>
      </c>
      <c r="F93" s="173"/>
      <c r="G93" s="173"/>
      <c r="H93" s="180" t="s">
        <v>3418</v>
      </c>
      <c r="I93" s="175">
        <v>161.17</v>
      </c>
      <c r="J93" s="176"/>
      <c r="K93" s="183"/>
      <c r="L93" s="184">
        <f t="shared" si="13"/>
        <v>354.574</v>
      </c>
      <c r="M93" s="173"/>
    </row>
    <row r="94" spans="1:13" ht="25.5">
      <c r="A94" s="180" t="s">
        <v>3419</v>
      </c>
      <c r="B94" s="181">
        <v>25.7</v>
      </c>
      <c r="C94" s="182">
        <v>32.125</v>
      </c>
      <c r="D94" s="185"/>
      <c r="E94" s="184">
        <f t="shared" si="12"/>
        <v>56.540000000000006</v>
      </c>
      <c r="F94" s="173"/>
      <c r="G94" s="173"/>
      <c r="H94" s="180" t="s">
        <v>3420</v>
      </c>
      <c r="I94" s="175">
        <v>113.0192</v>
      </c>
      <c r="J94" s="176"/>
      <c r="K94" s="183"/>
      <c r="L94" s="184">
        <f t="shared" si="13"/>
        <v>248.64224000000002</v>
      </c>
      <c r="M94" s="173"/>
    </row>
    <row r="95" spans="1:13" ht="25.5">
      <c r="A95" s="180" t="s">
        <v>3421</v>
      </c>
      <c r="B95" s="181">
        <v>27.5</v>
      </c>
      <c r="C95" s="182">
        <v>34.375</v>
      </c>
      <c r="D95" s="185"/>
      <c r="E95" s="184">
        <f t="shared" si="12"/>
        <v>60.50000000000001</v>
      </c>
      <c r="F95" s="173"/>
      <c r="G95" s="173"/>
      <c r="H95" s="180" t="s">
        <v>3422</v>
      </c>
      <c r="I95" s="175">
        <v>204.56399999999996</v>
      </c>
      <c r="J95" s="176"/>
      <c r="K95" s="183"/>
      <c r="L95" s="184">
        <f t="shared" si="13"/>
        <v>450.04079999999993</v>
      </c>
      <c r="M95" s="173"/>
    </row>
    <row r="96" spans="1:13" ht="25.5">
      <c r="A96" s="180" t="s">
        <v>3423</v>
      </c>
      <c r="B96" s="181">
        <v>29.396400000000003</v>
      </c>
      <c r="C96" s="182">
        <v>36.74550000000001</v>
      </c>
      <c r="D96" s="185"/>
      <c r="E96" s="184">
        <f t="shared" si="12"/>
        <v>64.67208000000001</v>
      </c>
      <c r="F96" s="173"/>
      <c r="G96" s="173"/>
      <c r="H96" s="180" t="s">
        <v>3424</v>
      </c>
      <c r="I96" s="175">
        <v>224.19600000000003</v>
      </c>
      <c r="J96" s="176"/>
      <c r="K96" s="183"/>
      <c r="L96" s="184">
        <f t="shared" si="13"/>
        <v>493.2312000000001</v>
      </c>
      <c r="M96" s="173"/>
    </row>
    <row r="97" spans="1:13" ht="25.5">
      <c r="A97" s="180" t="s">
        <v>3425</v>
      </c>
      <c r="B97" s="181">
        <v>29.9268</v>
      </c>
      <c r="C97" s="182">
        <v>37.408500000000004</v>
      </c>
      <c r="D97" s="185"/>
      <c r="E97" s="184">
        <f t="shared" si="12"/>
        <v>65.83896</v>
      </c>
      <c r="F97" s="173"/>
      <c r="G97" s="173"/>
      <c r="H97" s="180" t="s">
        <v>3426</v>
      </c>
      <c r="I97" s="175">
        <v>234.84</v>
      </c>
      <c r="J97" s="176"/>
      <c r="K97" s="185"/>
      <c r="L97" s="184">
        <f t="shared" si="13"/>
        <v>516.648</v>
      </c>
      <c r="M97" s="173"/>
    </row>
    <row r="98" spans="1:13" ht="12.75" customHeight="1">
      <c r="A98" s="180" t="s">
        <v>3427</v>
      </c>
      <c r="B98" s="181">
        <v>31.1955</v>
      </c>
      <c r="C98" s="182">
        <v>38.994375</v>
      </c>
      <c r="D98" s="185"/>
      <c r="E98" s="184">
        <f t="shared" si="12"/>
        <v>68.6301</v>
      </c>
      <c r="F98" s="173"/>
      <c r="G98" s="173"/>
      <c r="H98" s="455" t="s">
        <v>3428</v>
      </c>
      <c r="I98" s="455"/>
      <c r="J98" s="455"/>
      <c r="K98" s="455"/>
      <c r="L98" s="455"/>
      <c r="M98" s="173"/>
    </row>
    <row r="99" spans="1:13" ht="25.5">
      <c r="A99" s="180" t="s">
        <v>3429</v>
      </c>
      <c r="B99" s="181">
        <v>34.22769999999999</v>
      </c>
      <c r="C99" s="182">
        <v>42.78462499999999</v>
      </c>
      <c r="D99" s="185"/>
      <c r="E99" s="184">
        <f t="shared" si="12"/>
        <v>75.30093999999998</v>
      </c>
      <c r="F99" s="173"/>
      <c r="G99" s="173"/>
      <c r="H99" s="187" t="s">
        <v>3430</v>
      </c>
      <c r="I99" s="186">
        <v>22.97</v>
      </c>
      <c r="J99" s="190"/>
      <c r="K99" s="191"/>
      <c r="L99" s="184">
        <f aca="true" t="shared" si="14" ref="L99:L108">I99*2.2</f>
        <v>50.534</v>
      </c>
      <c r="M99" s="173"/>
    </row>
    <row r="100" spans="1:13" ht="25.5">
      <c r="A100" s="180" t="s">
        <v>3431</v>
      </c>
      <c r="B100" s="181">
        <v>34.5632</v>
      </c>
      <c r="C100" s="182">
        <v>43.204</v>
      </c>
      <c r="D100" s="185"/>
      <c r="E100" s="184">
        <f t="shared" si="12"/>
        <v>76.03904000000001</v>
      </c>
      <c r="F100" s="173"/>
      <c r="G100" s="173"/>
      <c r="H100" s="187" t="s">
        <v>3432</v>
      </c>
      <c r="I100" s="186">
        <v>33.476499999999994</v>
      </c>
      <c r="J100" s="190"/>
      <c r="K100" s="191"/>
      <c r="L100" s="184">
        <f t="shared" si="14"/>
        <v>73.64829999999999</v>
      </c>
      <c r="M100" s="173"/>
    </row>
    <row r="101" spans="1:13" ht="25.5">
      <c r="A101" s="180" t="s">
        <v>3433</v>
      </c>
      <c r="B101" s="181">
        <v>40.18</v>
      </c>
      <c r="C101" s="182">
        <v>50.225</v>
      </c>
      <c r="D101" s="185"/>
      <c r="E101" s="184">
        <f t="shared" si="12"/>
        <v>88.396</v>
      </c>
      <c r="F101" s="173"/>
      <c r="G101" s="173"/>
      <c r="H101" s="187" t="s">
        <v>3434</v>
      </c>
      <c r="I101" s="186">
        <v>34.9715</v>
      </c>
      <c r="J101" s="190"/>
      <c r="K101" s="191"/>
      <c r="L101" s="184">
        <f t="shared" si="14"/>
        <v>76.93730000000001</v>
      </c>
      <c r="M101" s="173"/>
    </row>
    <row r="102" spans="1:13" ht="25.5">
      <c r="A102" s="180" t="s">
        <v>3435</v>
      </c>
      <c r="B102" s="181">
        <v>46.0375</v>
      </c>
      <c r="C102" s="182">
        <v>57.546875</v>
      </c>
      <c r="D102" s="185"/>
      <c r="E102" s="184">
        <f t="shared" si="12"/>
        <v>101.28250000000001</v>
      </c>
      <c r="F102" s="173"/>
      <c r="G102" s="173"/>
      <c r="H102" s="187" t="s">
        <v>3436</v>
      </c>
      <c r="I102" s="186">
        <v>48.2</v>
      </c>
      <c r="J102" s="190"/>
      <c r="K102" s="191"/>
      <c r="L102" s="184">
        <f t="shared" si="14"/>
        <v>106.04000000000002</v>
      </c>
      <c r="M102" s="173"/>
    </row>
    <row r="103" spans="1:13" ht="25.5">
      <c r="A103" s="180" t="s">
        <v>3437</v>
      </c>
      <c r="B103" s="181">
        <v>55.28900000000001</v>
      </c>
      <c r="C103" s="182">
        <v>69.11125</v>
      </c>
      <c r="D103" s="185"/>
      <c r="E103" s="184">
        <f t="shared" si="12"/>
        <v>121.63580000000003</v>
      </c>
      <c r="F103" s="173"/>
      <c r="G103" s="173"/>
      <c r="H103" s="187" t="s">
        <v>3438</v>
      </c>
      <c r="I103" s="186">
        <v>50.51</v>
      </c>
      <c r="J103" s="190"/>
      <c r="K103" s="191"/>
      <c r="L103" s="184">
        <f t="shared" si="14"/>
        <v>111.122</v>
      </c>
      <c r="M103" s="173"/>
    </row>
    <row r="104" spans="1:13" ht="25.5">
      <c r="A104" s="180" t="s">
        <v>3439</v>
      </c>
      <c r="B104" s="181">
        <v>63.336</v>
      </c>
      <c r="C104" s="182">
        <v>79.17</v>
      </c>
      <c r="D104" s="185"/>
      <c r="E104" s="184">
        <f t="shared" si="12"/>
        <v>139.3392</v>
      </c>
      <c r="F104" s="173"/>
      <c r="G104" s="173"/>
      <c r="H104" s="187" t="s">
        <v>3440</v>
      </c>
      <c r="I104" s="186">
        <v>51.82</v>
      </c>
      <c r="J104" s="190"/>
      <c r="K104" s="191"/>
      <c r="L104" s="184">
        <f t="shared" si="14"/>
        <v>114.004</v>
      </c>
      <c r="M104" s="173"/>
    </row>
    <row r="105" spans="1:13" ht="25.5">
      <c r="A105" s="180" t="s">
        <v>3441</v>
      </c>
      <c r="B105" s="181">
        <v>79.9</v>
      </c>
      <c r="C105" s="182">
        <v>99.875</v>
      </c>
      <c r="D105" s="185"/>
      <c r="E105" s="184">
        <f t="shared" si="12"/>
        <v>175.78000000000003</v>
      </c>
      <c r="F105" s="173"/>
      <c r="G105" s="173"/>
      <c r="H105" s="187" t="s">
        <v>3442</v>
      </c>
      <c r="I105" s="186">
        <v>60.665</v>
      </c>
      <c r="J105" s="190"/>
      <c r="K105" s="191"/>
      <c r="L105" s="184">
        <f t="shared" si="14"/>
        <v>133.46300000000002</v>
      </c>
      <c r="M105" s="173"/>
    </row>
    <row r="106" spans="1:13" ht="25.5">
      <c r="A106" s="180" t="s">
        <v>3443</v>
      </c>
      <c r="B106" s="181">
        <v>107.21</v>
      </c>
      <c r="C106" s="182">
        <v>134.02</v>
      </c>
      <c r="D106" s="185"/>
      <c r="E106" s="184">
        <f t="shared" si="12"/>
        <v>235.862</v>
      </c>
      <c r="F106" s="173"/>
      <c r="G106" s="173"/>
      <c r="H106" s="187" t="s">
        <v>3444</v>
      </c>
      <c r="I106" s="186">
        <v>65.91463414634147</v>
      </c>
      <c r="J106" s="190"/>
      <c r="K106" s="192"/>
      <c r="L106" s="184">
        <f t="shared" si="14"/>
        <v>145.01219512195124</v>
      </c>
      <c r="M106" s="173"/>
    </row>
    <row r="107" spans="1:13" ht="25.5">
      <c r="A107" s="180" t="s">
        <v>3445</v>
      </c>
      <c r="B107" s="181">
        <v>140.6</v>
      </c>
      <c r="C107" s="182">
        <v>175.76</v>
      </c>
      <c r="D107" s="185"/>
      <c r="E107" s="184">
        <f t="shared" si="12"/>
        <v>309.32</v>
      </c>
      <c r="F107" s="173"/>
      <c r="G107" s="173"/>
      <c r="H107" s="187" t="s">
        <v>3446</v>
      </c>
      <c r="I107" s="186">
        <v>73.59853658536586</v>
      </c>
      <c r="J107" s="190"/>
      <c r="K107" s="192"/>
      <c r="L107" s="184">
        <f t="shared" si="14"/>
        <v>161.9167804878049</v>
      </c>
      <c r="M107" s="173"/>
    </row>
    <row r="108" spans="1:13" ht="25.5">
      <c r="A108" s="199" t="s">
        <v>3447</v>
      </c>
      <c r="B108" s="200">
        <v>167.09</v>
      </c>
      <c r="C108" s="201">
        <v>208.87</v>
      </c>
      <c r="D108" s="202"/>
      <c r="E108" s="203">
        <f t="shared" si="12"/>
        <v>367.598</v>
      </c>
      <c r="F108" s="173"/>
      <c r="G108" s="173"/>
      <c r="H108" s="187" t="s">
        <v>3448</v>
      </c>
      <c r="I108" s="186">
        <v>51.31</v>
      </c>
      <c r="J108" s="190"/>
      <c r="K108" s="191"/>
      <c r="L108" s="184">
        <f t="shared" si="14"/>
        <v>112.88200000000002</v>
      </c>
      <c r="M108" s="173"/>
    </row>
    <row r="109" spans="1:13" ht="12.75" customHeight="1">
      <c r="A109" s="180" t="s">
        <v>3449</v>
      </c>
      <c r="B109" s="181">
        <v>208.09</v>
      </c>
      <c r="C109" s="182">
        <v>260.12</v>
      </c>
      <c r="D109" s="185"/>
      <c r="E109" s="184">
        <f t="shared" si="12"/>
        <v>457.79800000000006</v>
      </c>
      <c r="F109" s="173"/>
      <c r="G109" s="173"/>
      <c r="H109" s="455" t="s">
        <v>3450</v>
      </c>
      <c r="I109" s="455"/>
      <c r="J109" s="455"/>
      <c r="K109" s="455"/>
      <c r="L109" s="455"/>
      <c r="M109" s="204"/>
    </row>
    <row r="110" spans="1:13" ht="27" customHeight="1">
      <c r="A110" s="458"/>
      <c r="B110" s="458"/>
      <c r="C110" s="458"/>
      <c r="D110" s="458"/>
      <c r="E110" s="458"/>
      <c r="F110" s="173"/>
      <c r="G110" s="173"/>
      <c r="H110" s="187" t="s">
        <v>3451</v>
      </c>
      <c r="I110" s="186">
        <v>9.594</v>
      </c>
      <c r="J110" s="190">
        <v>11.9925</v>
      </c>
      <c r="K110" s="191"/>
      <c r="L110" s="184">
        <f aca="true" t="shared" si="15" ref="L110:L117">I110*2.2</f>
        <v>21.1068</v>
      </c>
      <c r="M110" s="204"/>
    </row>
    <row r="111" spans="1:13" ht="25.5">
      <c r="A111" s="205"/>
      <c r="B111" s="206"/>
      <c r="C111" s="206"/>
      <c r="D111" s="207"/>
      <c r="E111" s="208"/>
      <c r="F111" s="173"/>
      <c r="G111" s="173"/>
      <c r="H111" s="187" t="s">
        <v>3452</v>
      </c>
      <c r="I111" s="186">
        <v>9.66</v>
      </c>
      <c r="J111" s="190">
        <v>12.075</v>
      </c>
      <c r="K111" s="191"/>
      <c r="L111" s="184">
        <f t="shared" si="15"/>
        <v>21.252000000000002</v>
      </c>
      <c r="M111" s="204"/>
    </row>
    <row r="112" spans="1:13" ht="25.5">
      <c r="A112" s="205"/>
      <c r="B112" s="206"/>
      <c r="C112" s="206"/>
      <c r="D112" s="207"/>
      <c r="E112" s="208"/>
      <c r="F112" s="173"/>
      <c r="G112" s="173"/>
      <c r="H112" s="187" t="s">
        <v>3453</v>
      </c>
      <c r="I112" s="186">
        <v>10.7525</v>
      </c>
      <c r="J112" s="190">
        <v>13.440625</v>
      </c>
      <c r="K112" s="191"/>
      <c r="L112" s="184">
        <f t="shared" si="15"/>
        <v>23.6555</v>
      </c>
      <c r="M112" s="204"/>
    </row>
    <row r="113" spans="1:13" ht="25.5">
      <c r="A113" s="205"/>
      <c r="B113" s="206"/>
      <c r="C113" s="206"/>
      <c r="D113" s="207"/>
      <c r="E113" s="208"/>
      <c r="F113" s="173"/>
      <c r="G113" s="173"/>
      <c r="H113" s="187" t="s">
        <v>3454</v>
      </c>
      <c r="I113" s="186">
        <v>17.525999999999996</v>
      </c>
      <c r="J113" s="190">
        <v>21.9075</v>
      </c>
      <c r="K113" s="191"/>
      <c r="L113" s="184">
        <f t="shared" si="15"/>
        <v>38.557199999999995</v>
      </c>
      <c r="M113" s="204"/>
    </row>
    <row r="114" spans="1:13" ht="25.5">
      <c r="A114" s="205"/>
      <c r="B114" s="206"/>
      <c r="C114" s="206"/>
      <c r="D114" s="207"/>
      <c r="E114" s="208"/>
      <c r="F114" s="173"/>
      <c r="G114" s="173"/>
      <c r="H114" s="193" t="s">
        <v>3455</v>
      </c>
      <c r="I114" s="194">
        <v>27.456000000000003</v>
      </c>
      <c r="J114" s="195">
        <v>34.32</v>
      </c>
      <c r="K114" s="209"/>
      <c r="L114" s="184">
        <f t="shared" si="15"/>
        <v>60.40320000000001</v>
      </c>
      <c r="M114" s="210"/>
    </row>
    <row r="115" spans="1:13" ht="25.5">
      <c r="A115" s="205"/>
      <c r="B115" s="206"/>
      <c r="C115" s="206"/>
      <c r="D115" s="207"/>
      <c r="E115" s="208"/>
      <c r="F115" s="173"/>
      <c r="G115" s="173"/>
      <c r="H115" s="193" t="s">
        <v>3456</v>
      </c>
      <c r="I115" s="194">
        <v>40.495</v>
      </c>
      <c r="J115" s="195">
        <v>50.61875</v>
      </c>
      <c r="K115" s="209"/>
      <c r="L115" s="184">
        <f t="shared" si="15"/>
        <v>89.089</v>
      </c>
      <c r="M115" s="210"/>
    </row>
    <row r="116" spans="1:13" ht="25.5">
      <c r="A116" s="205"/>
      <c r="B116" s="206"/>
      <c r="C116" s="206"/>
      <c r="D116" s="207"/>
      <c r="E116" s="208"/>
      <c r="F116" s="173"/>
      <c r="G116" s="173"/>
      <c r="H116" s="193" t="s">
        <v>2132</v>
      </c>
      <c r="I116" s="194">
        <v>59.371</v>
      </c>
      <c r="J116" s="195">
        <v>74.21375</v>
      </c>
      <c r="K116" s="209"/>
      <c r="L116" s="184">
        <f t="shared" si="15"/>
        <v>130.61620000000002</v>
      </c>
      <c r="M116" s="210"/>
    </row>
    <row r="117" spans="1:13" ht="25.5">
      <c r="A117" s="205"/>
      <c r="B117" s="206"/>
      <c r="C117" s="206"/>
      <c r="D117" s="207"/>
      <c r="E117" s="208"/>
      <c r="F117" s="173"/>
      <c r="G117" s="173"/>
      <c r="H117" s="193" t="s">
        <v>2133</v>
      </c>
      <c r="I117" s="194">
        <v>87.75</v>
      </c>
      <c r="J117" s="195">
        <v>109.6875</v>
      </c>
      <c r="K117" s="209"/>
      <c r="L117" s="184">
        <f t="shared" si="15"/>
        <v>193.05</v>
      </c>
      <c r="M117" s="210"/>
    </row>
  </sheetData>
  <sheetProtection selectLockedCells="1" selectUnlockedCells="1"/>
  <mergeCells count="22">
    <mergeCell ref="H73:L73"/>
    <mergeCell ref="H98:L98"/>
    <mergeCell ref="H33:L33"/>
    <mergeCell ref="A39:E39"/>
    <mergeCell ref="A110:E110"/>
    <mergeCell ref="A74:E74"/>
    <mergeCell ref="A83:E83"/>
    <mergeCell ref="H90:L90"/>
    <mergeCell ref="A92:E92"/>
    <mergeCell ref="H44:L44"/>
    <mergeCell ref="A54:E54"/>
    <mergeCell ref="H55:L55"/>
    <mergeCell ref="A1:L1"/>
    <mergeCell ref="A2:N2"/>
    <mergeCell ref="A3:L3"/>
    <mergeCell ref="A4:L4"/>
    <mergeCell ref="A5:L5"/>
    <mergeCell ref="H109:L109"/>
    <mergeCell ref="A7:E7"/>
    <mergeCell ref="H7:L7"/>
    <mergeCell ref="H26:L26"/>
    <mergeCell ref="H29:L29"/>
  </mergeCells>
  <printOptions/>
  <pageMargins left="0.45" right="0.3902777777777778" top="0.3402777777777778" bottom="0.8" header="0.5118055555555555" footer="0.3402777777777778"/>
  <pageSetup horizontalDpi="300" verticalDpi="300" orientation="portrait" paperSize="9" scale="90" r:id="rId2"/>
  <headerFooter alignWithMargins="0">
    <oddFooter>&amp;Lул. Домостроительная, д. 7/1 (1 этаж)&amp;Cтел./факс&amp;12 (8152) 62-72-72&amp;R&amp;11Группа компаний "Проф.Ком"</oddFooter>
  </headerFooter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zoomScale="70" zoomScaleNormal="70" zoomScalePageLayoutView="0" workbookViewId="0" topLeftCell="A1">
      <selection activeCell="E13" sqref="E13"/>
    </sheetView>
  </sheetViews>
  <sheetFormatPr defaultColWidth="9.00390625" defaultRowHeight="12.75"/>
  <cols>
    <col min="1" max="1" width="11.75390625" style="0" customWidth="1"/>
    <col min="2" max="2" width="14.375" style="0" customWidth="1"/>
    <col min="3" max="3" width="34.375" style="0" customWidth="1"/>
    <col min="4" max="4" width="8.625" style="0" customWidth="1"/>
    <col min="5" max="5" width="54.375" style="0" customWidth="1"/>
    <col min="6" max="6" width="10.75390625" style="0" customWidth="1"/>
    <col min="7" max="7" width="9.125" style="0" hidden="1" customWidth="1"/>
    <col min="8" max="8" width="9.125" style="211" hidden="1" customWidth="1"/>
    <col min="9" max="9" width="11.75390625" style="0" customWidth="1"/>
  </cols>
  <sheetData>
    <row r="1" spans="1:9" ht="12.75" customHeight="1">
      <c r="A1" s="459" t="s">
        <v>2134</v>
      </c>
      <c r="B1" s="460" t="s">
        <v>2785</v>
      </c>
      <c r="C1" s="460"/>
      <c r="D1" s="460"/>
      <c r="E1" s="212" t="s">
        <v>2135</v>
      </c>
      <c r="F1" s="213" t="s">
        <v>2136</v>
      </c>
      <c r="G1" s="214" t="s">
        <v>2137</v>
      </c>
      <c r="H1" s="215" t="s">
        <v>2138</v>
      </c>
      <c r="I1" s="216" t="s">
        <v>2139</v>
      </c>
    </row>
    <row r="2" spans="1:9" ht="24.75" customHeight="1">
      <c r="A2" s="459"/>
      <c r="B2" s="460"/>
      <c r="C2" s="460"/>
      <c r="D2" s="460"/>
      <c r="E2" s="217" t="s">
        <v>2140</v>
      </c>
      <c r="F2" s="218" t="s">
        <v>2141</v>
      </c>
      <c r="G2" s="219" t="s">
        <v>2142</v>
      </c>
      <c r="H2" s="220"/>
      <c r="I2" s="221"/>
    </row>
    <row r="3" spans="1:10" ht="21.75" customHeight="1">
      <c r="A3" s="461" t="s">
        <v>2143</v>
      </c>
      <c r="B3" s="461"/>
      <c r="C3" s="461"/>
      <c r="D3" s="461"/>
      <c r="E3" s="461"/>
      <c r="F3" s="461"/>
      <c r="G3" s="461"/>
      <c r="H3" s="461"/>
      <c r="I3" s="461"/>
      <c r="J3" s="222"/>
    </row>
    <row r="4" spans="1:10" ht="27" customHeight="1">
      <c r="A4" s="223">
        <v>3087</v>
      </c>
      <c r="B4" s="462" t="s">
        <v>2144</v>
      </c>
      <c r="C4" s="462"/>
      <c r="D4" s="224"/>
      <c r="E4" s="225" t="s">
        <v>2145</v>
      </c>
      <c r="F4" s="226">
        <v>250</v>
      </c>
      <c r="G4" s="227" t="s">
        <v>2146</v>
      </c>
      <c r="H4" s="228">
        <f>G4*1.18</f>
        <v>11.740999999999998</v>
      </c>
      <c r="I4" s="229">
        <f>H4*1.6</f>
        <v>18.7856</v>
      </c>
      <c r="J4" s="222"/>
    </row>
    <row r="5" spans="1:10" ht="24.75" customHeight="1">
      <c r="A5" s="230">
        <v>3368</v>
      </c>
      <c r="B5" s="231" t="s">
        <v>2147</v>
      </c>
      <c r="C5" s="232"/>
      <c r="D5" s="233" t="s">
        <v>2148</v>
      </c>
      <c r="E5" s="234" t="s">
        <v>2145</v>
      </c>
      <c r="F5" s="235">
        <v>250</v>
      </c>
      <c r="G5" s="236" t="s">
        <v>2149</v>
      </c>
      <c r="H5" s="228">
        <f>G5*1.18</f>
        <v>16.048</v>
      </c>
      <c r="I5" s="229">
        <f>H5*1.6</f>
        <v>25.6768</v>
      </c>
      <c r="J5" s="222"/>
    </row>
    <row r="6" spans="1:10" ht="22.5" customHeight="1">
      <c r="A6" s="230">
        <v>3306</v>
      </c>
      <c r="B6" s="237" t="s">
        <v>2150</v>
      </c>
      <c r="C6" s="237"/>
      <c r="D6" s="238" t="s">
        <v>2151</v>
      </c>
      <c r="E6" s="239" t="s">
        <v>2152</v>
      </c>
      <c r="F6" s="235">
        <v>250</v>
      </c>
      <c r="G6" s="240">
        <v>17.5</v>
      </c>
      <c r="H6" s="228">
        <f>G6*1.18</f>
        <v>20.65</v>
      </c>
      <c r="I6" s="229">
        <f>H6*1.6</f>
        <v>33.04</v>
      </c>
      <c r="J6" s="222"/>
    </row>
    <row r="7" spans="1:10" ht="34.5" customHeight="1">
      <c r="A7" s="230">
        <v>20626</v>
      </c>
      <c r="B7" s="463" t="s">
        <v>2153</v>
      </c>
      <c r="C7" s="463"/>
      <c r="D7" s="241" t="s">
        <v>2151</v>
      </c>
      <c r="E7" s="242" t="s">
        <v>2154</v>
      </c>
      <c r="F7" s="243">
        <v>250</v>
      </c>
      <c r="G7" s="244">
        <v>49</v>
      </c>
      <c r="H7" s="228">
        <f>G7*1.18</f>
        <v>57.82</v>
      </c>
      <c r="I7" s="229">
        <f>H7*1.6</f>
        <v>92.512</v>
      </c>
      <c r="J7" s="222"/>
    </row>
    <row r="8" spans="1:10" ht="27" customHeight="1">
      <c r="A8" s="245" t="s">
        <v>2155</v>
      </c>
      <c r="B8" s="246" t="s">
        <v>2156</v>
      </c>
      <c r="C8" s="246"/>
      <c r="D8" s="247"/>
      <c r="E8" s="248" t="s">
        <v>2157</v>
      </c>
      <c r="F8" s="249">
        <v>250</v>
      </c>
      <c r="G8" s="250">
        <v>10.9</v>
      </c>
      <c r="H8" s="228">
        <f>G8*1.18</f>
        <v>12.862</v>
      </c>
      <c r="I8" s="229">
        <f>H8*1.6</f>
        <v>20.5792</v>
      </c>
      <c r="J8" s="222"/>
    </row>
    <row r="9" spans="1:10" ht="31.5" customHeight="1">
      <c r="A9" s="461" t="s">
        <v>2158</v>
      </c>
      <c r="B9" s="461"/>
      <c r="C9" s="461"/>
      <c r="D9" s="461"/>
      <c r="E9" s="461"/>
      <c r="F9" s="461"/>
      <c r="G9" s="461"/>
      <c r="H9" s="461"/>
      <c r="I9" s="461"/>
      <c r="J9" s="222"/>
    </row>
    <row r="10" spans="1:10" ht="33.75" customHeight="1">
      <c r="A10" s="223">
        <v>3576</v>
      </c>
      <c r="B10" s="251" t="s">
        <v>2159</v>
      </c>
      <c r="C10" s="252"/>
      <c r="D10" s="253"/>
      <c r="E10" s="254" t="s">
        <v>2160</v>
      </c>
      <c r="F10" s="252">
        <v>200</v>
      </c>
      <c r="G10" s="255">
        <v>46.2</v>
      </c>
      <c r="H10" s="228">
        <f aca="true" t="shared" si="0" ref="H10:H17">G10*1.18</f>
        <v>54.516</v>
      </c>
      <c r="I10" s="229">
        <f aca="true" t="shared" si="1" ref="I10:I17">H10*1.6</f>
        <v>87.2256</v>
      </c>
      <c r="J10" s="222"/>
    </row>
    <row r="11" spans="1:10" ht="33.75" customHeight="1">
      <c r="A11" s="230">
        <v>3362</v>
      </c>
      <c r="B11" s="256" t="s">
        <v>2161</v>
      </c>
      <c r="C11" s="257"/>
      <c r="D11" s="258" t="s">
        <v>2151</v>
      </c>
      <c r="E11" s="259" t="s">
        <v>2162</v>
      </c>
      <c r="F11" s="260">
        <v>200</v>
      </c>
      <c r="G11" s="261">
        <v>72</v>
      </c>
      <c r="H11" s="228">
        <f t="shared" si="0"/>
        <v>84.96</v>
      </c>
      <c r="I11" s="229">
        <f t="shared" si="1"/>
        <v>135.936</v>
      </c>
      <c r="J11" s="222"/>
    </row>
    <row r="12" spans="1:9" ht="38.25" customHeight="1">
      <c r="A12" s="230">
        <v>3584</v>
      </c>
      <c r="B12" s="257" t="s">
        <v>2163</v>
      </c>
      <c r="C12" s="257"/>
      <c r="D12" s="258" t="s">
        <v>2151</v>
      </c>
      <c r="E12" s="254" t="s">
        <v>2164</v>
      </c>
      <c r="F12" s="260">
        <v>200</v>
      </c>
      <c r="G12" s="261">
        <v>45</v>
      </c>
      <c r="H12" s="228">
        <f t="shared" si="0"/>
        <v>53.099999999999994</v>
      </c>
      <c r="I12" s="229">
        <f t="shared" si="1"/>
        <v>84.96</v>
      </c>
    </row>
    <row r="13" spans="1:9" ht="32.25" customHeight="1">
      <c r="A13" s="230">
        <v>3575</v>
      </c>
      <c r="B13" s="257" t="s">
        <v>2165</v>
      </c>
      <c r="C13" s="257"/>
      <c r="D13" s="258" t="s">
        <v>2151</v>
      </c>
      <c r="E13" s="259" t="s">
        <v>2166</v>
      </c>
      <c r="F13" s="260">
        <v>200</v>
      </c>
      <c r="G13" s="261">
        <v>48</v>
      </c>
      <c r="H13" s="228">
        <f t="shared" si="0"/>
        <v>56.64</v>
      </c>
      <c r="I13" s="229">
        <f t="shared" si="1"/>
        <v>90.62400000000001</v>
      </c>
    </row>
    <row r="14" spans="1:9" ht="22.5" customHeight="1">
      <c r="A14" s="262">
        <v>18065</v>
      </c>
      <c r="B14" s="263" t="s">
        <v>2167</v>
      </c>
      <c r="C14" s="263"/>
      <c r="D14" s="264" t="s">
        <v>2151</v>
      </c>
      <c r="E14" s="265" t="s">
        <v>2168</v>
      </c>
      <c r="F14" s="266">
        <v>200</v>
      </c>
      <c r="G14" s="267">
        <v>91</v>
      </c>
      <c r="H14" s="228">
        <f t="shared" si="0"/>
        <v>107.38</v>
      </c>
      <c r="I14" s="229">
        <f t="shared" si="1"/>
        <v>171.808</v>
      </c>
    </row>
    <row r="15" spans="1:9" ht="30.75" customHeight="1">
      <c r="A15" s="262">
        <v>20551</v>
      </c>
      <c r="B15" s="268" t="s">
        <v>2169</v>
      </c>
      <c r="C15" s="269"/>
      <c r="D15" s="264" t="s">
        <v>2151</v>
      </c>
      <c r="E15" s="270" t="s">
        <v>2170</v>
      </c>
      <c r="F15" s="266">
        <v>200</v>
      </c>
      <c r="G15" s="267">
        <v>98</v>
      </c>
      <c r="H15" s="228">
        <f t="shared" si="0"/>
        <v>115.64</v>
      </c>
      <c r="I15" s="229">
        <f t="shared" si="1"/>
        <v>185.024</v>
      </c>
    </row>
    <row r="16" spans="1:10" ht="32.25" customHeight="1">
      <c r="A16" s="230">
        <v>20751</v>
      </c>
      <c r="B16" s="464" t="s">
        <v>2171</v>
      </c>
      <c r="C16" s="464"/>
      <c r="D16" s="271"/>
      <c r="E16" s="259" t="s">
        <v>2172</v>
      </c>
      <c r="F16" s="260">
        <v>50</v>
      </c>
      <c r="G16" s="261">
        <v>148</v>
      </c>
      <c r="H16" s="272">
        <f t="shared" si="0"/>
        <v>174.64</v>
      </c>
      <c r="I16" s="229">
        <f t="shared" si="1"/>
        <v>279.424</v>
      </c>
      <c r="J16" s="222"/>
    </row>
    <row r="17" spans="1:10" ht="21.75" customHeight="1">
      <c r="A17" s="273">
        <v>1857</v>
      </c>
      <c r="B17" s="465" t="s">
        <v>2173</v>
      </c>
      <c r="C17" s="465"/>
      <c r="D17" s="274"/>
      <c r="E17" s="275"/>
      <c r="F17" s="276">
        <v>100</v>
      </c>
      <c r="G17" s="277">
        <v>21</v>
      </c>
      <c r="H17" s="228">
        <f t="shared" si="0"/>
        <v>24.779999999999998</v>
      </c>
      <c r="I17" s="229">
        <f t="shared" si="1"/>
        <v>39.647999999999996</v>
      </c>
      <c r="J17" s="222"/>
    </row>
    <row r="18" spans="1:9" ht="24" customHeight="1">
      <c r="A18" s="466" t="s">
        <v>2174</v>
      </c>
      <c r="B18" s="466"/>
      <c r="C18" s="466"/>
      <c r="D18" s="466"/>
      <c r="E18" s="466"/>
      <c r="F18" s="466"/>
      <c r="G18" s="466"/>
      <c r="H18" s="466"/>
      <c r="I18" s="466"/>
    </row>
    <row r="19" spans="1:9" ht="22.5" customHeight="1">
      <c r="A19" s="223">
        <v>118</v>
      </c>
      <c r="B19" s="251" t="s">
        <v>2175</v>
      </c>
      <c r="C19" s="278"/>
      <c r="D19" s="279"/>
      <c r="E19" s="280" t="s">
        <v>2176</v>
      </c>
      <c r="F19" s="252">
        <v>360</v>
      </c>
      <c r="G19" s="255">
        <v>13.5</v>
      </c>
      <c r="H19" s="228">
        <f>G19*1.18</f>
        <v>15.93</v>
      </c>
      <c r="I19" s="229">
        <f>H19*1.6</f>
        <v>25.488</v>
      </c>
    </row>
    <row r="20" spans="1:9" ht="24.75" customHeight="1">
      <c r="A20" s="230">
        <v>5</v>
      </c>
      <c r="B20" s="257" t="s">
        <v>2177</v>
      </c>
      <c r="C20" s="281"/>
      <c r="D20" s="279" t="s">
        <v>2178</v>
      </c>
      <c r="E20" s="282" t="s">
        <v>2176</v>
      </c>
      <c r="F20" s="260">
        <v>44</v>
      </c>
      <c r="G20" s="261">
        <v>127.5</v>
      </c>
      <c r="H20" s="228">
        <f>G20*1.18</f>
        <v>150.45</v>
      </c>
      <c r="I20" s="229">
        <f>H20*1.6</f>
        <v>240.72</v>
      </c>
    </row>
    <row r="21" spans="1:9" ht="24.75" customHeight="1">
      <c r="A21" s="230">
        <v>1968</v>
      </c>
      <c r="B21" s="257" t="s">
        <v>2179</v>
      </c>
      <c r="C21" s="281"/>
      <c r="D21" s="279" t="s">
        <v>2178</v>
      </c>
      <c r="E21" s="282" t="s">
        <v>2176</v>
      </c>
      <c r="F21" s="260">
        <v>132</v>
      </c>
      <c r="G21" s="261">
        <v>44</v>
      </c>
      <c r="H21" s="228">
        <f>G21*1.18</f>
        <v>51.919999999999995</v>
      </c>
      <c r="I21" s="229">
        <f>H21*1.6</f>
        <v>83.072</v>
      </c>
    </row>
    <row r="22" spans="1:9" ht="24.75" customHeight="1">
      <c r="A22" s="230">
        <v>54</v>
      </c>
      <c r="B22" s="257" t="s">
        <v>2180</v>
      </c>
      <c r="C22" s="281"/>
      <c r="D22" s="279" t="s">
        <v>2178</v>
      </c>
      <c r="E22" s="282" t="s">
        <v>2176</v>
      </c>
      <c r="F22" s="260">
        <v>96</v>
      </c>
      <c r="G22" s="261">
        <v>76</v>
      </c>
      <c r="H22" s="228">
        <f>G22*1.18</f>
        <v>89.67999999999999</v>
      </c>
      <c r="I22" s="229">
        <f>H22*1.6</f>
        <v>143.488</v>
      </c>
    </row>
    <row r="23" spans="1:9" ht="24.75" customHeight="1">
      <c r="A23" s="262">
        <v>3694</v>
      </c>
      <c r="B23" s="246" t="s">
        <v>2181</v>
      </c>
      <c r="C23" s="283"/>
      <c r="D23" s="284" t="s">
        <v>2178</v>
      </c>
      <c r="E23" s="285" t="s">
        <v>2176</v>
      </c>
      <c r="F23" s="266">
        <v>300</v>
      </c>
      <c r="G23" s="267">
        <v>17.5</v>
      </c>
      <c r="H23" s="228">
        <f>G23*1.18</f>
        <v>20.65</v>
      </c>
      <c r="I23" s="229">
        <f>H23*1.6</f>
        <v>33.04</v>
      </c>
    </row>
    <row r="24" spans="1:9" ht="24.75" customHeight="1">
      <c r="A24" s="466" t="s">
        <v>2182</v>
      </c>
      <c r="B24" s="466"/>
      <c r="C24" s="466"/>
      <c r="D24" s="466"/>
      <c r="E24" s="466"/>
      <c r="F24" s="466"/>
      <c r="G24" s="466"/>
      <c r="H24" s="466"/>
      <c r="I24" s="466"/>
    </row>
    <row r="25" spans="1:9" ht="24.75" customHeight="1">
      <c r="A25" s="223">
        <v>20454</v>
      </c>
      <c r="B25" s="286" t="s">
        <v>2183</v>
      </c>
      <c r="C25" s="287"/>
      <c r="D25" s="288"/>
      <c r="E25" s="280" t="s">
        <v>2145</v>
      </c>
      <c r="F25" s="289" t="s">
        <v>2184</v>
      </c>
      <c r="G25" s="255">
        <v>13.5</v>
      </c>
      <c r="H25" s="228">
        <f>G25*1.18</f>
        <v>15.93</v>
      </c>
      <c r="I25" s="229">
        <f>H25*1.6</f>
        <v>25.488</v>
      </c>
    </row>
    <row r="26" spans="1:9" ht="24.75" customHeight="1">
      <c r="A26" s="230">
        <v>20453</v>
      </c>
      <c r="B26" s="290" t="s">
        <v>2185</v>
      </c>
      <c r="C26" s="291"/>
      <c r="D26" s="292" t="s">
        <v>2178</v>
      </c>
      <c r="E26" s="282" t="s">
        <v>2145</v>
      </c>
      <c r="F26" s="293" t="s">
        <v>2186</v>
      </c>
      <c r="G26" s="261">
        <v>17.5</v>
      </c>
      <c r="H26" s="228">
        <f>G26*1.18</f>
        <v>20.65</v>
      </c>
      <c r="I26" s="229">
        <f>H26*1.6</f>
        <v>33.04</v>
      </c>
    </row>
    <row r="27" spans="1:9" ht="24.75" customHeight="1">
      <c r="A27" s="230">
        <v>20455</v>
      </c>
      <c r="B27" s="290" t="s">
        <v>2187</v>
      </c>
      <c r="C27" s="291"/>
      <c r="D27" s="288"/>
      <c r="E27" s="282" t="s">
        <v>2188</v>
      </c>
      <c r="F27" s="293" t="s">
        <v>2189</v>
      </c>
      <c r="G27" s="261">
        <v>18.7</v>
      </c>
      <c r="H27" s="228">
        <f>G27*1.18</f>
        <v>22.066</v>
      </c>
      <c r="I27" s="229">
        <f>H27*1.6</f>
        <v>35.3056</v>
      </c>
    </row>
    <row r="28" spans="1:9" ht="24.75" customHeight="1">
      <c r="A28" s="230">
        <v>20456</v>
      </c>
      <c r="B28" s="290" t="s">
        <v>2190</v>
      </c>
      <c r="C28" s="291"/>
      <c r="D28" s="292" t="s">
        <v>2178</v>
      </c>
      <c r="E28" s="282" t="s">
        <v>2188</v>
      </c>
      <c r="F28" s="293" t="s">
        <v>2186</v>
      </c>
      <c r="G28" s="261">
        <v>28</v>
      </c>
      <c r="H28" s="228">
        <f>G28*1.18</f>
        <v>33.04</v>
      </c>
      <c r="I28" s="229">
        <f>H28*1.6</f>
        <v>52.864000000000004</v>
      </c>
    </row>
    <row r="29" spans="1:9" ht="24.75" customHeight="1">
      <c r="A29" s="262">
        <v>20457</v>
      </c>
      <c r="B29" s="294" t="s">
        <v>2191</v>
      </c>
      <c r="C29" s="295"/>
      <c r="D29" s="296" t="s">
        <v>2178</v>
      </c>
      <c r="E29" s="285" t="s">
        <v>2192</v>
      </c>
      <c r="F29" s="297" t="s">
        <v>2186</v>
      </c>
      <c r="G29" s="267" t="s">
        <v>2193</v>
      </c>
      <c r="H29" s="228">
        <f>G29*1.18</f>
        <v>70.8</v>
      </c>
      <c r="I29" s="229">
        <f>H29*1.6</f>
        <v>113.28</v>
      </c>
    </row>
    <row r="30" spans="1:9" ht="24.75" customHeight="1">
      <c r="A30" s="466" t="s">
        <v>2194</v>
      </c>
      <c r="B30" s="466"/>
      <c r="C30" s="466"/>
      <c r="D30" s="466"/>
      <c r="E30" s="466"/>
      <c r="F30" s="466"/>
      <c r="G30" s="466"/>
      <c r="H30" s="466"/>
      <c r="I30" s="466"/>
    </row>
    <row r="31" spans="1:9" ht="38.25" customHeight="1">
      <c r="A31" s="273">
        <v>20458</v>
      </c>
      <c r="B31" s="298" t="s">
        <v>2195</v>
      </c>
      <c r="C31" s="299"/>
      <c r="D31" s="296" t="s">
        <v>2178</v>
      </c>
      <c r="E31" s="300" t="s">
        <v>2196</v>
      </c>
      <c r="F31" s="301" t="s">
        <v>2197</v>
      </c>
      <c r="G31" s="302">
        <v>72</v>
      </c>
      <c r="H31" s="228">
        <f>G31*1.18</f>
        <v>84.96</v>
      </c>
      <c r="I31" s="229">
        <f>H31*1.6</f>
        <v>135.936</v>
      </c>
    </row>
    <row r="32" spans="1:9" ht="25.5" customHeight="1">
      <c r="A32" s="466" t="s">
        <v>2198</v>
      </c>
      <c r="B32" s="466"/>
      <c r="C32" s="466"/>
      <c r="D32" s="466"/>
      <c r="E32" s="466"/>
      <c r="F32" s="466"/>
      <c r="G32" s="466"/>
      <c r="H32" s="466"/>
      <c r="I32" s="466"/>
    </row>
    <row r="33" spans="1:9" ht="32.25" customHeight="1">
      <c r="A33" s="223">
        <v>169</v>
      </c>
      <c r="B33" s="286" t="s">
        <v>2199</v>
      </c>
      <c r="C33" s="303"/>
      <c r="D33" s="304" t="s">
        <v>2151</v>
      </c>
      <c r="E33" s="254" t="s">
        <v>2200</v>
      </c>
      <c r="F33" s="252">
        <v>200</v>
      </c>
      <c r="G33" s="255">
        <v>84</v>
      </c>
      <c r="H33" s="228">
        <f>G33*1.18</f>
        <v>99.11999999999999</v>
      </c>
      <c r="I33" s="229">
        <f>H33*1.6</f>
        <v>158.59199999999998</v>
      </c>
    </row>
    <row r="34" spans="1:9" ht="33" customHeight="1">
      <c r="A34" s="262">
        <v>3418</v>
      </c>
      <c r="B34" s="268" t="s">
        <v>2201</v>
      </c>
      <c r="C34" s="269"/>
      <c r="D34" s="264" t="s">
        <v>2151</v>
      </c>
      <c r="E34" s="305" t="s">
        <v>1682</v>
      </c>
      <c r="F34" s="266">
        <v>200</v>
      </c>
      <c r="G34" s="267">
        <v>90</v>
      </c>
      <c r="H34" s="228">
        <f>G34*1.18</f>
        <v>106.19999999999999</v>
      </c>
      <c r="I34" s="229">
        <f>H34*1.6</f>
        <v>169.92</v>
      </c>
    </row>
    <row r="35" spans="1:9" ht="27.75" customHeight="1">
      <c r="A35" s="466" t="s">
        <v>1683</v>
      </c>
      <c r="B35" s="466"/>
      <c r="C35" s="466"/>
      <c r="D35" s="466"/>
      <c r="E35" s="466"/>
      <c r="F35" s="466"/>
      <c r="G35" s="466"/>
      <c r="H35" s="466"/>
      <c r="I35" s="466"/>
    </row>
    <row r="36" spans="1:9" ht="48" customHeight="1">
      <c r="A36" s="306" t="s">
        <v>1684</v>
      </c>
      <c r="B36" s="307" t="s">
        <v>1685</v>
      </c>
      <c r="C36" s="307"/>
      <c r="D36" s="308" t="s">
        <v>2151</v>
      </c>
      <c r="E36" s="309" t="s">
        <v>1686</v>
      </c>
      <c r="F36" s="276">
        <v>50</v>
      </c>
      <c r="G36" s="277">
        <v>120</v>
      </c>
      <c r="H36" s="228">
        <f>G36*1.18</f>
        <v>141.6</v>
      </c>
      <c r="I36" s="229">
        <f>H36*1.6</f>
        <v>226.56</v>
      </c>
    </row>
    <row r="37" spans="1:9" ht="39.75" customHeight="1">
      <c r="A37" s="310" t="s">
        <v>1687</v>
      </c>
      <c r="B37" s="467" t="s">
        <v>1688</v>
      </c>
      <c r="C37" s="467"/>
      <c r="D37" s="311" t="s">
        <v>2151</v>
      </c>
      <c r="E37" s="312" t="s">
        <v>1689</v>
      </c>
      <c r="F37" s="313">
        <v>1</v>
      </c>
      <c r="G37" s="314">
        <v>328.5</v>
      </c>
      <c r="H37" s="315">
        <f>G37*1.18</f>
        <v>387.63</v>
      </c>
      <c r="I37" s="229">
        <f>H37*1.6</f>
        <v>620.2080000000001</v>
      </c>
    </row>
    <row r="38" spans="1:9" ht="52.5" customHeight="1">
      <c r="A38" s="222"/>
      <c r="B38" s="222"/>
      <c r="C38" s="222"/>
      <c r="D38" s="222"/>
      <c r="E38" s="222"/>
      <c r="F38" s="222"/>
      <c r="G38" s="222"/>
      <c r="H38" s="316"/>
      <c r="I38" s="222"/>
    </row>
    <row r="39" spans="1:9" ht="39.75" customHeight="1">
      <c r="A39" s="222"/>
      <c r="B39" s="222"/>
      <c r="C39" s="222"/>
      <c r="D39" s="222"/>
      <c r="E39" s="222"/>
      <c r="F39" s="222"/>
      <c r="G39" s="222"/>
      <c r="H39" s="316"/>
      <c r="I39" s="222"/>
    </row>
    <row r="40" spans="1:8" ht="24" customHeight="1">
      <c r="A40" s="222"/>
      <c r="B40" s="222"/>
      <c r="C40" s="222"/>
      <c r="D40" s="222"/>
      <c r="E40" s="222"/>
      <c r="F40" s="222"/>
      <c r="G40" s="222"/>
      <c r="H40" s="316"/>
    </row>
    <row r="41" spans="1:8" ht="12.75" customHeight="1">
      <c r="A41" s="222"/>
      <c r="B41" s="222"/>
      <c r="C41" s="222"/>
      <c r="D41" s="222"/>
      <c r="E41" s="222"/>
      <c r="F41" s="222"/>
      <c r="G41" s="222"/>
      <c r="H41" s="316"/>
    </row>
    <row r="42" spans="1:8" ht="12.75" customHeight="1">
      <c r="A42" s="222"/>
      <c r="B42" s="222"/>
      <c r="C42" s="222"/>
      <c r="D42" s="222"/>
      <c r="E42" s="222"/>
      <c r="F42" s="222"/>
      <c r="G42" s="222"/>
      <c r="H42" s="316"/>
    </row>
    <row r="43" spans="1:8" ht="12.75" customHeight="1">
      <c r="A43" s="222"/>
      <c r="B43" s="222"/>
      <c r="C43" s="222"/>
      <c r="D43" s="222"/>
      <c r="E43" s="222"/>
      <c r="F43" s="222"/>
      <c r="G43" s="222"/>
      <c r="H43" s="316"/>
    </row>
    <row r="44" spans="1:8" ht="12.75">
      <c r="A44" s="222"/>
      <c r="B44" s="222"/>
      <c r="C44" s="222"/>
      <c r="D44" s="222"/>
      <c r="E44" s="222"/>
      <c r="F44" s="222"/>
      <c r="G44" s="222"/>
      <c r="H44" s="316"/>
    </row>
    <row r="45" spans="1:8" ht="12.75">
      <c r="A45" s="222"/>
      <c r="B45" s="222"/>
      <c r="C45" s="222"/>
      <c r="D45" s="222"/>
      <c r="E45" s="222"/>
      <c r="F45" s="222"/>
      <c r="G45" s="222"/>
      <c r="H45" s="316"/>
    </row>
    <row r="46" spans="1:8" ht="12.75">
      <c r="A46" s="222"/>
      <c r="B46" s="222"/>
      <c r="C46" s="222"/>
      <c r="D46" s="222"/>
      <c r="E46" s="222"/>
      <c r="F46" s="222"/>
      <c r="G46" s="222"/>
      <c r="H46" s="316"/>
    </row>
    <row r="47" spans="1:8" ht="12.75">
      <c r="A47" s="222"/>
      <c r="B47" s="222"/>
      <c r="C47" s="222"/>
      <c r="D47" s="222"/>
      <c r="E47" s="222"/>
      <c r="F47" s="222"/>
      <c r="G47" s="222"/>
      <c r="H47" s="316"/>
    </row>
    <row r="48" spans="1:8" ht="12.75">
      <c r="A48" s="222"/>
      <c r="B48" s="222"/>
      <c r="C48" s="222"/>
      <c r="D48" s="222"/>
      <c r="E48" s="222"/>
      <c r="F48" s="222"/>
      <c r="G48" s="222"/>
      <c r="H48" s="316"/>
    </row>
    <row r="49" spans="1:8" ht="12.75">
      <c r="A49" s="222"/>
      <c r="B49" s="222"/>
      <c r="C49" s="222"/>
      <c r="D49" s="222"/>
      <c r="E49" s="222"/>
      <c r="F49" s="222"/>
      <c r="G49" s="222"/>
      <c r="H49" s="316"/>
    </row>
    <row r="50" spans="1:8" ht="12.75">
      <c r="A50" s="222"/>
      <c r="B50" s="222"/>
      <c r="C50" s="222"/>
      <c r="D50" s="222"/>
      <c r="E50" s="222"/>
      <c r="F50" s="222"/>
      <c r="G50" s="222"/>
      <c r="H50" s="316"/>
    </row>
    <row r="51" spans="1:8" ht="12.75">
      <c r="A51" s="222"/>
      <c r="B51" s="222"/>
      <c r="C51" s="222"/>
      <c r="D51" s="222"/>
      <c r="E51" s="222"/>
      <c r="F51" s="222"/>
      <c r="G51" s="222"/>
      <c r="H51" s="316"/>
    </row>
    <row r="52" spans="1:8" ht="12.75">
      <c r="A52" s="222"/>
      <c r="B52" s="222"/>
      <c r="C52" s="222"/>
      <c r="D52" s="222"/>
      <c r="E52" s="222"/>
      <c r="F52" s="222"/>
      <c r="G52" s="222"/>
      <c r="H52" s="316"/>
    </row>
    <row r="53" spans="1:8" ht="12.75">
      <c r="A53" s="222"/>
      <c r="B53" s="222"/>
      <c r="C53" s="222"/>
      <c r="D53" s="222"/>
      <c r="E53" s="222"/>
      <c r="F53" s="222"/>
      <c r="G53" s="222"/>
      <c r="H53" s="316"/>
    </row>
    <row r="54" spans="1:8" ht="12.75">
      <c r="A54" s="222"/>
      <c r="B54" s="222"/>
      <c r="C54" s="222"/>
      <c r="D54" s="222"/>
      <c r="E54" s="222"/>
      <c r="F54" s="222"/>
      <c r="G54" s="222"/>
      <c r="H54" s="316"/>
    </row>
    <row r="55" spans="1:8" ht="12.75">
      <c r="A55" s="222"/>
      <c r="B55" s="222"/>
      <c r="C55" s="222"/>
      <c r="D55" s="222"/>
      <c r="E55" s="222"/>
      <c r="F55" s="222"/>
      <c r="G55" s="222"/>
      <c r="H55" s="316"/>
    </row>
    <row r="56" spans="1:8" ht="12.75">
      <c r="A56" s="222"/>
      <c r="B56" s="222"/>
      <c r="C56" s="222"/>
      <c r="D56" s="222"/>
      <c r="E56" s="222"/>
      <c r="F56" s="222"/>
      <c r="G56" s="222"/>
      <c r="H56" s="316"/>
    </row>
    <row r="57" spans="1:8" ht="12.75">
      <c r="A57" s="222"/>
      <c r="B57" s="222"/>
      <c r="C57" s="222"/>
      <c r="D57" s="222"/>
      <c r="E57" s="222"/>
      <c r="F57" s="222"/>
      <c r="G57" s="222"/>
      <c r="H57" s="316"/>
    </row>
    <row r="58" spans="1:8" ht="12.75">
      <c r="A58" s="222"/>
      <c r="B58" s="222"/>
      <c r="C58" s="222"/>
      <c r="D58" s="222"/>
      <c r="E58" s="222"/>
      <c r="F58" s="222"/>
      <c r="G58" s="222"/>
      <c r="H58" s="316"/>
    </row>
    <row r="59" spans="1:8" ht="12.75">
      <c r="A59" s="222"/>
      <c r="B59" s="222"/>
      <c r="C59" s="222"/>
      <c r="D59" s="222"/>
      <c r="E59" s="222"/>
      <c r="F59" s="222"/>
      <c r="G59" s="222"/>
      <c r="H59" s="316"/>
    </row>
    <row r="60" spans="1:8" ht="12.75">
      <c r="A60" s="222"/>
      <c r="B60" s="222"/>
      <c r="C60" s="222"/>
      <c r="D60" s="222"/>
      <c r="E60" s="222"/>
      <c r="F60" s="222"/>
      <c r="G60" s="222"/>
      <c r="H60" s="316"/>
    </row>
    <row r="61" spans="1:8" ht="12.75">
      <c r="A61" s="222"/>
      <c r="B61" s="222"/>
      <c r="C61" s="222"/>
      <c r="D61" s="222"/>
      <c r="E61" s="222"/>
      <c r="F61" s="222"/>
      <c r="G61" s="222"/>
      <c r="H61" s="316"/>
    </row>
    <row r="62" spans="1:8" ht="12.75">
      <c r="A62" s="222"/>
      <c r="B62" s="222"/>
      <c r="C62" s="222"/>
      <c r="D62" s="222"/>
      <c r="E62" s="222"/>
      <c r="F62" s="222"/>
      <c r="G62" s="222"/>
      <c r="H62" s="316"/>
    </row>
    <row r="63" spans="1:8" ht="12.75">
      <c r="A63" s="222"/>
      <c r="B63" s="222"/>
      <c r="C63" s="222"/>
      <c r="D63" s="222"/>
      <c r="E63" s="222"/>
      <c r="F63" s="222"/>
      <c r="G63" s="222"/>
      <c r="H63" s="316"/>
    </row>
    <row r="64" spans="1:8" ht="12.75">
      <c r="A64" s="222"/>
      <c r="B64" s="222"/>
      <c r="C64" s="222"/>
      <c r="D64" s="222"/>
      <c r="E64" s="222"/>
      <c r="F64" s="222"/>
      <c r="G64" s="222"/>
      <c r="H64" s="316"/>
    </row>
    <row r="65" spans="1:8" ht="12.75">
      <c r="A65" s="222"/>
      <c r="B65" s="222"/>
      <c r="C65" s="222"/>
      <c r="D65" s="222"/>
      <c r="E65" s="222"/>
      <c r="F65" s="222"/>
      <c r="G65" s="222"/>
      <c r="H65" s="316"/>
    </row>
    <row r="66" spans="1:8" ht="12.75">
      <c r="A66" s="222"/>
      <c r="B66" s="222"/>
      <c r="C66" s="222"/>
      <c r="D66" s="222"/>
      <c r="E66" s="222"/>
      <c r="F66" s="222"/>
      <c r="G66" s="222"/>
      <c r="H66" s="316"/>
    </row>
    <row r="67" spans="1:8" ht="12.75">
      <c r="A67" s="222"/>
      <c r="B67" s="222"/>
      <c r="C67" s="222"/>
      <c r="D67" s="222"/>
      <c r="E67" s="222"/>
      <c r="F67" s="222"/>
      <c r="G67" s="222"/>
      <c r="H67" s="316"/>
    </row>
    <row r="68" spans="1:8" ht="12.75">
      <c r="A68" s="222"/>
      <c r="B68" s="222"/>
      <c r="C68" s="222"/>
      <c r="D68" s="222"/>
      <c r="E68" s="222"/>
      <c r="F68" s="222"/>
      <c r="G68" s="222"/>
      <c r="H68" s="316"/>
    </row>
    <row r="69" spans="1:8" ht="12.75">
      <c r="A69" s="222"/>
      <c r="B69" s="222"/>
      <c r="C69" s="222"/>
      <c r="D69" s="222"/>
      <c r="E69" s="222"/>
      <c r="F69" s="222"/>
      <c r="G69" s="222"/>
      <c r="H69" s="316"/>
    </row>
    <row r="70" spans="1:8" ht="12.75">
      <c r="A70" s="222"/>
      <c r="B70" s="222"/>
      <c r="C70" s="222"/>
      <c r="D70" s="222"/>
      <c r="E70" s="222"/>
      <c r="F70" s="222"/>
      <c r="G70" s="222"/>
      <c r="H70" s="316"/>
    </row>
    <row r="71" spans="1:8" ht="12.75">
      <c r="A71" s="222"/>
      <c r="B71" s="222"/>
      <c r="C71" s="222"/>
      <c r="D71" s="222"/>
      <c r="E71" s="222"/>
      <c r="F71" s="222"/>
      <c r="G71" s="222"/>
      <c r="H71" s="316"/>
    </row>
    <row r="72" spans="1:8" ht="12.75">
      <c r="A72" s="222"/>
      <c r="B72" s="222"/>
      <c r="C72" s="222"/>
      <c r="D72" s="222"/>
      <c r="E72" s="222"/>
      <c r="F72" s="222"/>
      <c r="G72" s="222"/>
      <c r="H72" s="316"/>
    </row>
    <row r="73" spans="1:8" ht="12.75">
      <c r="A73" s="222"/>
      <c r="B73" s="222"/>
      <c r="C73" s="222"/>
      <c r="D73" s="222"/>
      <c r="E73" s="222"/>
      <c r="F73" s="222"/>
      <c r="G73" s="222"/>
      <c r="H73" s="316"/>
    </row>
    <row r="74" spans="1:8" ht="12.75">
      <c r="A74" s="222"/>
      <c r="B74" s="222"/>
      <c r="C74" s="222"/>
      <c r="D74" s="222"/>
      <c r="E74" s="222"/>
      <c r="F74" s="222"/>
      <c r="G74" s="222"/>
      <c r="H74" s="316"/>
    </row>
    <row r="75" spans="1:8" ht="12.75">
      <c r="A75" s="222"/>
      <c r="B75" s="222"/>
      <c r="C75" s="222"/>
      <c r="D75" s="222"/>
      <c r="E75" s="222"/>
      <c r="F75" s="222"/>
      <c r="G75" s="222"/>
      <c r="H75" s="316"/>
    </row>
    <row r="76" spans="1:8" ht="12.75">
      <c r="A76" s="222"/>
      <c r="B76" s="222"/>
      <c r="C76" s="222"/>
      <c r="D76" s="222"/>
      <c r="E76" s="222"/>
      <c r="F76" s="222"/>
      <c r="G76" s="222"/>
      <c r="H76" s="316"/>
    </row>
    <row r="77" spans="1:8" ht="12.75">
      <c r="A77" s="222"/>
      <c r="B77" s="222"/>
      <c r="C77" s="222"/>
      <c r="D77" s="222"/>
      <c r="E77" s="222"/>
      <c r="F77" s="222"/>
      <c r="G77" s="222"/>
      <c r="H77" s="316"/>
    </row>
    <row r="78" spans="1:8" ht="12.75">
      <c r="A78" s="222"/>
      <c r="B78" s="222"/>
      <c r="C78" s="222"/>
      <c r="D78" s="222"/>
      <c r="E78" s="222"/>
      <c r="F78" s="222"/>
      <c r="G78" s="222"/>
      <c r="H78" s="316"/>
    </row>
    <row r="79" spans="1:8" ht="12.75">
      <c r="A79" s="222"/>
      <c r="B79" s="222"/>
      <c r="C79" s="222"/>
      <c r="D79" s="222"/>
      <c r="E79" s="222"/>
      <c r="F79" s="222"/>
      <c r="G79" s="222"/>
      <c r="H79" s="316"/>
    </row>
    <row r="80" spans="1:8" ht="12.75">
      <c r="A80" s="222"/>
      <c r="B80" s="222"/>
      <c r="C80" s="222"/>
      <c r="D80" s="222"/>
      <c r="E80" s="222"/>
      <c r="F80" s="222"/>
      <c r="G80" s="222"/>
      <c r="H80" s="316"/>
    </row>
    <row r="81" spans="1:8" ht="12.75">
      <c r="A81" s="222"/>
      <c r="B81" s="222"/>
      <c r="C81" s="222"/>
      <c r="D81" s="222"/>
      <c r="E81" s="222"/>
      <c r="F81" s="222"/>
      <c r="G81" s="222"/>
      <c r="H81" s="316"/>
    </row>
    <row r="82" spans="1:8" ht="12.75">
      <c r="A82" s="222"/>
      <c r="B82" s="222"/>
      <c r="C82" s="222"/>
      <c r="D82" s="222"/>
      <c r="E82" s="222"/>
      <c r="F82" s="222"/>
      <c r="G82" s="222"/>
      <c r="H82" s="316"/>
    </row>
    <row r="83" spans="1:8" ht="12.75">
      <c r="A83" s="222"/>
      <c r="B83" s="222"/>
      <c r="C83" s="222"/>
      <c r="D83" s="222"/>
      <c r="E83" s="222"/>
      <c r="F83" s="222"/>
      <c r="G83" s="222"/>
      <c r="H83" s="316"/>
    </row>
    <row r="84" spans="1:8" ht="12.75">
      <c r="A84" s="222"/>
      <c r="B84" s="222"/>
      <c r="C84" s="222"/>
      <c r="D84" s="222"/>
      <c r="E84" s="222"/>
      <c r="F84" s="222"/>
      <c r="G84" s="222"/>
      <c r="H84" s="316"/>
    </row>
    <row r="85" spans="1:8" ht="12.75">
      <c r="A85" s="222"/>
      <c r="B85" s="222"/>
      <c r="C85" s="222"/>
      <c r="D85" s="222"/>
      <c r="E85" s="222"/>
      <c r="F85" s="222"/>
      <c r="G85" s="222"/>
      <c r="H85" s="316"/>
    </row>
    <row r="86" spans="1:8" ht="12.75">
      <c r="A86" s="222"/>
      <c r="B86" s="222"/>
      <c r="C86" s="222"/>
      <c r="D86" s="222"/>
      <c r="E86" s="222"/>
      <c r="F86" s="222"/>
      <c r="G86" s="222"/>
      <c r="H86" s="316"/>
    </row>
    <row r="87" spans="1:8" ht="12.75">
      <c r="A87" s="222"/>
      <c r="B87" s="222"/>
      <c r="C87" s="222"/>
      <c r="D87" s="222"/>
      <c r="E87" s="222"/>
      <c r="F87" s="222"/>
      <c r="G87" s="222"/>
      <c r="H87" s="316"/>
    </row>
    <row r="88" spans="1:8" ht="12.75">
      <c r="A88" s="222"/>
      <c r="B88" s="222"/>
      <c r="C88" s="222"/>
      <c r="D88" s="222"/>
      <c r="E88" s="222"/>
      <c r="F88" s="222"/>
      <c r="G88" s="222"/>
      <c r="H88" s="316"/>
    </row>
    <row r="89" spans="1:8" ht="12.75">
      <c r="A89" s="222"/>
      <c r="B89" s="222"/>
      <c r="C89" s="222"/>
      <c r="D89" s="222"/>
      <c r="E89" s="222"/>
      <c r="F89" s="222"/>
      <c r="G89" s="222"/>
      <c r="H89" s="316"/>
    </row>
    <row r="90" spans="1:8" ht="12.75">
      <c r="A90" s="222"/>
      <c r="B90" s="222"/>
      <c r="C90" s="222"/>
      <c r="D90" s="222"/>
      <c r="E90" s="222"/>
      <c r="F90" s="222"/>
      <c r="G90" s="222"/>
      <c r="H90" s="316"/>
    </row>
    <row r="91" spans="1:8" ht="12.75">
      <c r="A91" s="222"/>
      <c r="B91" s="222"/>
      <c r="C91" s="222"/>
      <c r="D91" s="222"/>
      <c r="E91" s="222"/>
      <c r="F91" s="222"/>
      <c r="G91" s="222"/>
      <c r="H91" s="316"/>
    </row>
    <row r="92" spans="1:8" ht="12.75">
      <c r="A92" s="222"/>
      <c r="B92" s="222"/>
      <c r="C92" s="222"/>
      <c r="D92" s="222"/>
      <c r="E92" s="222"/>
      <c r="F92" s="222"/>
      <c r="G92" s="222"/>
      <c r="H92" s="316"/>
    </row>
    <row r="93" spans="1:8" ht="12.75">
      <c r="A93" s="222"/>
      <c r="B93" s="222"/>
      <c r="C93" s="222"/>
      <c r="D93" s="222"/>
      <c r="E93" s="222"/>
      <c r="F93" s="222"/>
      <c r="G93" s="222"/>
      <c r="H93" s="316"/>
    </row>
  </sheetData>
  <sheetProtection selectLockedCells="1" selectUnlockedCells="1"/>
  <mergeCells count="14">
    <mergeCell ref="B16:C16"/>
    <mergeCell ref="B17:C17"/>
    <mergeCell ref="A35:I35"/>
    <mergeCell ref="B37:C37"/>
    <mergeCell ref="A18:I18"/>
    <mergeCell ref="A24:I24"/>
    <mergeCell ref="A30:I30"/>
    <mergeCell ref="A32:I32"/>
    <mergeCell ref="A1:A2"/>
    <mergeCell ref="B1:D2"/>
    <mergeCell ref="A3:I3"/>
    <mergeCell ref="B4:C4"/>
    <mergeCell ref="B7:C7"/>
    <mergeCell ref="A9:I9"/>
  </mergeCells>
  <printOptions horizontalCentered="1"/>
  <pageMargins left="0.3541666666666667" right="0" top="0.2701388888888889" bottom="0" header="0" footer="0.5118055555555555"/>
  <pageSetup fitToHeight="1" fitToWidth="1" horizontalDpi="300" verticalDpi="300" orientation="portrait" paperSize="9" scale="75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2013-09-19T09:58:45Z</cp:lastPrinted>
  <dcterms:created xsi:type="dcterms:W3CDTF">2014-03-27T06:38:48Z</dcterms:created>
  <dcterms:modified xsi:type="dcterms:W3CDTF">2014-04-08T14:36:08Z</dcterms:modified>
  <cp:category/>
  <cp:version/>
  <cp:contentType/>
  <cp:contentStatus/>
</cp:coreProperties>
</file>